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JavierF\Documents\"/>
    </mc:Choice>
  </mc:AlternateContent>
  <xr:revisionPtr revIDLastSave="0" documentId="13_ncr:1_{DF4918F9-E19C-410B-AE3E-EEF53301A586}" xr6:coauthVersionLast="47" xr6:coauthVersionMax="47" xr10:uidLastSave="{00000000-0000-0000-0000-000000000000}"/>
  <bookViews>
    <workbookView xWindow="-108" yWindow="-108" windowWidth="23256" windowHeight="12456" tabRatio="876" xr2:uid="{00000000-000D-0000-FFFF-FFFF00000000}"/>
  </bookViews>
  <sheets>
    <sheet name="TARIFA" sheetId="12" r:id="rId1"/>
    <sheet name="cuota comisión" sheetId="17" r:id="rId2"/>
    <sheet name="COEFICIENTES" sheetId="16" state="hidden" r:id="rId3"/>
  </sheets>
  <externalReferences>
    <externalReference r:id="rId4"/>
  </externalReferences>
  <definedNames>
    <definedName name="_xlnm._FilterDatabase" localSheetId="0" hidden="1">TARIFA!$B$23:$M$81</definedName>
    <definedName name="_xlnm.Print_Area" localSheetId="0">TARIFA!$B$1:$N$81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176" i="17" l="1"/>
  <c r="K176" i="17"/>
  <c r="J176" i="17"/>
  <c r="I176" i="17"/>
  <c r="H176" i="17"/>
  <c r="G176" i="17"/>
  <c r="F176" i="17"/>
  <c r="E176" i="17"/>
  <c r="D176" i="17"/>
  <c r="L175" i="17"/>
  <c r="K175" i="17"/>
  <c r="J175" i="17"/>
  <c r="I175" i="17"/>
  <c r="H175" i="17"/>
  <c r="G175" i="17"/>
  <c r="F175" i="17"/>
  <c r="E175" i="17"/>
  <c r="D175" i="17"/>
  <c r="L174" i="17"/>
  <c r="K174" i="17"/>
  <c r="J174" i="17"/>
  <c r="I174" i="17"/>
  <c r="H174" i="17"/>
  <c r="G174" i="17"/>
  <c r="F174" i="17"/>
  <c r="E174" i="17"/>
  <c r="D174" i="17"/>
  <c r="L173" i="17"/>
  <c r="K173" i="17"/>
  <c r="J173" i="17"/>
  <c r="I173" i="17"/>
  <c r="H173" i="17"/>
  <c r="G173" i="17"/>
  <c r="F173" i="17"/>
  <c r="E173" i="17"/>
  <c r="D173" i="17"/>
  <c r="L162" i="17"/>
  <c r="K162" i="17"/>
  <c r="J162" i="17"/>
  <c r="I162" i="17"/>
  <c r="H162" i="17"/>
  <c r="G162" i="17"/>
  <c r="F162" i="17"/>
  <c r="E162" i="17"/>
  <c r="D162" i="17"/>
  <c r="L161" i="17"/>
  <c r="K161" i="17"/>
  <c r="J161" i="17"/>
  <c r="I161" i="17"/>
  <c r="H161" i="17"/>
  <c r="G161" i="17"/>
  <c r="F161" i="17"/>
  <c r="E161" i="17"/>
  <c r="D161" i="17"/>
  <c r="L160" i="17"/>
  <c r="K160" i="17"/>
  <c r="J160" i="17"/>
  <c r="I160" i="17"/>
  <c r="H160" i="17"/>
  <c r="G160" i="17"/>
  <c r="F160" i="17"/>
  <c r="E160" i="17"/>
  <c r="D160" i="17"/>
  <c r="L159" i="17"/>
  <c r="K159" i="17"/>
  <c r="J159" i="17"/>
  <c r="I159" i="17"/>
  <c r="H159" i="17"/>
  <c r="G159" i="17"/>
  <c r="F159" i="17"/>
  <c r="E159" i="17"/>
  <c r="D159" i="17"/>
  <c r="N171" i="17"/>
  <c r="N170" i="17"/>
  <c r="N169" i="17"/>
  <c r="L168" i="17"/>
  <c r="K168" i="17"/>
  <c r="J168" i="17"/>
  <c r="I168" i="17"/>
  <c r="H168" i="17"/>
  <c r="G168" i="17"/>
  <c r="F168" i="17"/>
  <c r="E168" i="17"/>
  <c r="D168" i="17"/>
  <c r="N167" i="17"/>
  <c r="N157" i="17" l="1"/>
  <c r="N155" i="17"/>
  <c r="N153" i="17"/>
  <c r="N143" i="17"/>
  <c r="N141" i="17"/>
  <c r="N139" i="17"/>
  <c r="N129" i="17"/>
  <c r="N127" i="17"/>
  <c r="N125" i="17"/>
  <c r="N115" i="17"/>
  <c r="N113" i="17"/>
  <c r="N111" i="17"/>
  <c r="N101" i="17"/>
  <c r="N99" i="17"/>
  <c r="N97" i="17"/>
  <c r="N87" i="17"/>
  <c r="N85" i="17"/>
  <c r="N83" i="17"/>
  <c r="N73" i="17"/>
  <c r="N71" i="17"/>
  <c r="N69" i="17"/>
  <c r="N59" i="17"/>
  <c r="N57" i="17"/>
  <c r="N55" i="17"/>
  <c r="N45" i="17"/>
  <c r="N43" i="17"/>
  <c r="N41" i="17"/>
  <c r="N27" i="17"/>
  <c r="D28" i="17"/>
  <c r="E28" i="17"/>
  <c r="F28" i="17"/>
  <c r="G28" i="17"/>
  <c r="H28" i="17"/>
  <c r="I28" i="17"/>
  <c r="J28" i="17"/>
  <c r="K28" i="17"/>
  <c r="F29" i="17"/>
  <c r="G29" i="17"/>
  <c r="H29" i="17"/>
  <c r="I29" i="17"/>
  <c r="J29" i="17"/>
  <c r="K29" i="17"/>
  <c r="F30" i="17"/>
  <c r="G30" i="17"/>
  <c r="H30" i="17"/>
  <c r="I30" i="17"/>
  <c r="J30" i="17"/>
  <c r="K30" i="17"/>
  <c r="F31" i="17"/>
  <c r="G31" i="17"/>
  <c r="H31" i="17"/>
  <c r="I31" i="17"/>
  <c r="J31" i="17"/>
  <c r="K31" i="17"/>
  <c r="L154" i="17" l="1"/>
  <c r="K154" i="17"/>
  <c r="J154" i="17"/>
  <c r="I154" i="17"/>
  <c r="H154" i="17"/>
  <c r="G154" i="17"/>
  <c r="F154" i="17"/>
  <c r="E154" i="17"/>
  <c r="D154" i="17"/>
  <c r="L148" i="17"/>
  <c r="K148" i="17"/>
  <c r="J148" i="17"/>
  <c r="I148" i="17"/>
  <c r="H148" i="17"/>
  <c r="G148" i="17"/>
  <c r="F148" i="17"/>
  <c r="E148" i="17"/>
  <c r="D148" i="17"/>
  <c r="L147" i="17"/>
  <c r="K147" i="17"/>
  <c r="J147" i="17"/>
  <c r="I147" i="17"/>
  <c r="H147" i="17"/>
  <c r="G147" i="17"/>
  <c r="F147" i="17"/>
  <c r="E147" i="17"/>
  <c r="D147" i="17"/>
  <c r="L146" i="17"/>
  <c r="K146" i="17"/>
  <c r="J146" i="17"/>
  <c r="I146" i="17"/>
  <c r="H146" i="17"/>
  <c r="G146" i="17"/>
  <c r="F146" i="17"/>
  <c r="E146" i="17"/>
  <c r="D146" i="17"/>
  <c r="L145" i="17"/>
  <c r="K145" i="17"/>
  <c r="J145" i="17"/>
  <c r="I145" i="17"/>
  <c r="H145" i="17"/>
  <c r="G145" i="17"/>
  <c r="F145" i="17"/>
  <c r="E145" i="17"/>
  <c r="D145" i="17"/>
  <c r="L140" i="17"/>
  <c r="K140" i="17"/>
  <c r="J140" i="17"/>
  <c r="I140" i="17"/>
  <c r="H140" i="17"/>
  <c r="G140" i="17"/>
  <c r="F140" i="17"/>
  <c r="E140" i="17"/>
  <c r="D140" i="17"/>
  <c r="L134" i="17"/>
  <c r="K134" i="17"/>
  <c r="J134" i="17"/>
  <c r="I134" i="17"/>
  <c r="H134" i="17"/>
  <c r="G134" i="17"/>
  <c r="F134" i="17"/>
  <c r="E134" i="17"/>
  <c r="D134" i="17"/>
  <c r="L133" i="17"/>
  <c r="K133" i="17"/>
  <c r="J133" i="17"/>
  <c r="I133" i="17"/>
  <c r="H133" i="17"/>
  <c r="G133" i="17"/>
  <c r="F133" i="17"/>
  <c r="E133" i="17"/>
  <c r="D133" i="17"/>
  <c r="L132" i="17"/>
  <c r="K132" i="17"/>
  <c r="J132" i="17"/>
  <c r="I132" i="17"/>
  <c r="H132" i="17"/>
  <c r="G132" i="17"/>
  <c r="F132" i="17"/>
  <c r="E132" i="17"/>
  <c r="D132" i="17"/>
  <c r="L131" i="17"/>
  <c r="K131" i="17"/>
  <c r="J131" i="17"/>
  <c r="I131" i="17"/>
  <c r="H131" i="17"/>
  <c r="G131" i="17"/>
  <c r="F131" i="17"/>
  <c r="E131" i="17"/>
  <c r="D131" i="17"/>
  <c r="L126" i="17"/>
  <c r="K126" i="17"/>
  <c r="J126" i="17"/>
  <c r="I126" i="17"/>
  <c r="H126" i="17"/>
  <c r="G126" i="17"/>
  <c r="F126" i="17"/>
  <c r="E126" i="17"/>
  <c r="D126" i="17"/>
  <c r="L120" i="17"/>
  <c r="K120" i="17"/>
  <c r="J120" i="17"/>
  <c r="I120" i="17"/>
  <c r="H120" i="17"/>
  <c r="G120" i="17"/>
  <c r="F120" i="17"/>
  <c r="E120" i="17"/>
  <c r="D120" i="17"/>
  <c r="L119" i="17"/>
  <c r="K119" i="17"/>
  <c r="J119" i="17"/>
  <c r="I119" i="17"/>
  <c r="H119" i="17"/>
  <c r="G119" i="17"/>
  <c r="F119" i="17"/>
  <c r="E119" i="17"/>
  <c r="D119" i="17"/>
  <c r="L118" i="17"/>
  <c r="K118" i="17"/>
  <c r="J118" i="17"/>
  <c r="I118" i="17"/>
  <c r="H118" i="17"/>
  <c r="G118" i="17"/>
  <c r="F118" i="17"/>
  <c r="E118" i="17"/>
  <c r="D118" i="17"/>
  <c r="L117" i="17"/>
  <c r="K117" i="17"/>
  <c r="J117" i="17"/>
  <c r="I117" i="17"/>
  <c r="H117" i="17"/>
  <c r="G117" i="17"/>
  <c r="F117" i="17"/>
  <c r="E117" i="17"/>
  <c r="D117" i="17"/>
  <c r="L112" i="17"/>
  <c r="K112" i="17"/>
  <c r="J112" i="17"/>
  <c r="I112" i="17"/>
  <c r="H112" i="17"/>
  <c r="G112" i="17"/>
  <c r="F112" i="17"/>
  <c r="E112" i="17"/>
  <c r="D112" i="17"/>
  <c r="L106" i="17"/>
  <c r="K106" i="17"/>
  <c r="J106" i="17"/>
  <c r="I106" i="17"/>
  <c r="H106" i="17"/>
  <c r="G106" i="17"/>
  <c r="F106" i="17"/>
  <c r="E106" i="17"/>
  <c r="L105" i="17"/>
  <c r="K105" i="17"/>
  <c r="J105" i="17"/>
  <c r="I105" i="17"/>
  <c r="H105" i="17"/>
  <c r="G105" i="17"/>
  <c r="F105" i="17"/>
  <c r="E105" i="17"/>
  <c r="L104" i="17"/>
  <c r="K104" i="17"/>
  <c r="J104" i="17"/>
  <c r="I104" i="17"/>
  <c r="H104" i="17"/>
  <c r="G104" i="17"/>
  <c r="F104" i="17"/>
  <c r="E104" i="17"/>
  <c r="L103" i="17"/>
  <c r="K103" i="17"/>
  <c r="J103" i="17"/>
  <c r="I103" i="17"/>
  <c r="H103" i="17"/>
  <c r="G103" i="17"/>
  <c r="F103" i="17"/>
  <c r="E103" i="17"/>
  <c r="L98" i="17"/>
  <c r="K98" i="17"/>
  <c r="J98" i="17"/>
  <c r="I98" i="17"/>
  <c r="H98" i="17"/>
  <c r="G98" i="17"/>
  <c r="F98" i="17"/>
  <c r="E98" i="17"/>
  <c r="D106" i="17"/>
  <c r="D105" i="17"/>
  <c r="D104" i="17"/>
  <c r="D103" i="17"/>
  <c r="D98" i="17"/>
  <c r="L84" i="17"/>
  <c r="K84" i="17"/>
  <c r="J84" i="17"/>
  <c r="I84" i="17"/>
  <c r="H84" i="17"/>
  <c r="G84" i="17"/>
  <c r="F84" i="17"/>
  <c r="E84" i="17"/>
  <c r="D84" i="17"/>
  <c r="L78" i="17"/>
  <c r="K78" i="17"/>
  <c r="J78" i="17"/>
  <c r="I78" i="17"/>
  <c r="H78" i="17"/>
  <c r="G78" i="17"/>
  <c r="F78" i="17"/>
  <c r="E78" i="17"/>
  <c r="D78" i="17"/>
  <c r="L77" i="17"/>
  <c r="K77" i="17"/>
  <c r="J77" i="17"/>
  <c r="I77" i="17"/>
  <c r="H77" i="17"/>
  <c r="G77" i="17"/>
  <c r="F77" i="17"/>
  <c r="E77" i="17"/>
  <c r="D77" i="17"/>
  <c r="L76" i="17"/>
  <c r="K76" i="17"/>
  <c r="J76" i="17"/>
  <c r="I76" i="17"/>
  <c r="H76" i="17"/>
  <c r="G76" i="17"/>
  <c r="F76" i="17"/>
  <c r="E76" i="17"/>
  <c r="D76" i="17"/>
  <c r="L75" i="17"/>
  <c r="K75" i="17"/>
  <c r="J75" i="17"/>
  <c r="I75" i="17"/>
  <c r="H75" i="17"/>
  <c r="G75" i="17"/>
  <c r="F75" i="17"/>
  <c r="E75" i="17"/>
  <c r="D75" i="17"/>
  <c r="L64" i="17"/>
  <c r="K64" i="17"/>
  <c r="J64" i="17"/>
  <c r="I64" i="17"/>
  <c r="H64" i="17"/>
  <c r="G64" i="17"/>
  <c r="F64" i="17"/>
  <c r="E64" i="17"/>
  <c r="D64" i="17"/>
  <c r="L63" i="17"/>
  <c r="K63" i="17"/>
  <c r="J63" i="17"/>
  <c r="I63" i="17"/>
  <c r="H63" i="17"/>
  <c r="G63" i="17"/>
  <c r="F63" i="17"/>
  <c r="E63" i="17"/>
  <c r="D63" i="17"/>
  <c r="L62" i="17"/>
  <c r="K62" i="17"/>
  <c r="J62" i="17"/>
  <c r="I62" i="17"/>
  <c r="H62" i="17"/>
  <c r="G62" i="17"/>
  <c r="F62" i="17"/>
  <c r="E62" i="17"/>
  <c r="D62" i="17"/>
  <c r="L61" i="17"/>
  <c r="K61" i="17"/>
  <c r="J61" i="17"/>
  <c r="I61" i="17"/>
  <c r="H61" i="17"/>
  <c r="G61" i="17"/>
  <c r="F61" i="17"/>
  <c r="E61" i="17"/>
  <c r="D61" i="17"/>
  <c r="L74" i="17"/>
  <c r="K74" i="17"/>
  <c r="J74" i="17"/>
  <c r="I74" i="17"/>
  <c r="H74" i="17"/>
  <c r="G74" i="17"/>
  <c r="F74" i="17"/>
  <c r="E74" i="17"/>
  <c r="E73" i="17"/>
  <c r="E72" i="17"/>
  <c r="E71" i="17"/>
  <c r="L70" i="17"/>
  <c r="K70" i="17"/>
  <c r="J70" i="17"/>
  <c r="I70" i="17"/>
  <c r="H70" i="17"/>
  <c r="G70" i="17"/>
  <c r="F70" i="17"/>
  <c r="E70" i="17"/>
  <c r="D70" i="17"/>
  <c r="H59" i="17"/>
  <c r="E59" i="17"/>
  <c r="H58" i="17"/>
  <c r="E58" i="17"/>
  <c r="H57" i="17"/>
  <c r="E57" i="17"/>
  <c r="L56" i="17"/>
  <c r="K56" i="17"/>
  <c r="J56" i="17"/>
  <c r="I56" i="17"/>
  <c r="H56" i="17"/>
  <c r="G56" i="17"/>
  <c r="F56" i="17"/>
  <c r="E56" i="17"/>
  <c r="D56" i="17"/>
  <c r="N31" i="17" l="1"/>
  <c r="N29" i="17"/>
  <c r="L42" i="17"/>
  <c r="K42" i="17"/>
  <c r="J42" i="17"/>
  <c r="I42" i="17"/>
  <c r="H42" i="17"/>
  <c r="G42" i="17"/>
  <c r="F42" i="17"/>
  <c r="E42" i="17"/>
  <c r="D42" i="17"/>
  <c r="D41" i="17"/>
  <c r="L28" i="17"/>
  <c r="D27" i="17"/>
  <c r="N156" i="17"/>
  <c r="N142" i="17"/>
  <c r="N128" i="17"/>
  <c r="N114" i="17"/>
  <c r="N100" i="17"/>
  <c r="N86" i="17"/>
  <c r="N72" i="17"/>
  <c r="N58" i="17"/>
  <c r="N44" i="17"/>
  <c r="N30" i="17"/>
  <c r="G15" i="17"/>
  <c r="L171" i="17" l="1"/>
  <c r="K171" i="17"/>
  <c r="J171" i="17"/>
  <c r="I171" i="17"/>
  <c r="H171" i="17"/>
  <c r="G171" i="17"/>
  <c r="F171" i="17"/>
  <c r="E171" i="17"/>
  <c r="D171" i="17"/>
  <c r="L170" i="17"/>
  <c r="K170" i="17"/>
  <c r="J170" i="17"/>
  <c r="I170" i="17"/>
  <c r="H170" i="17"/>
  <c r="G170" i="17"/>
  <c r="F170" i="17"/>
  <c r="E170" i="17"/>
  <c r="D170" i="17"/>
  <c r="L169" i="17"/>
  <c r="K169" i="17"/>
  <c r="J169" i="17"/>
  <c r="I169" i="17"/>
  <c r="H169" i="17"/>
  <c r="G169" i="17"/>
  <c r="F169" i="17"/>
  <c r="E169" i="17"/>
  <c r="D169" i="17"/>
  <c r="L157" i="17"/>
  <c r="K157" i="17"/>
  <c r="J157" i="17"/>
  <c r="I157" i="17"/>
  <c r="H157" i="17"/>
  <c r="G157" i="17"/>
  <c r="F157" i="17"/>
  <c r="E157" i="17"/>
  <c r="D157" i="17"/>
  <c r="L156" i="17"/>
  <c r="K156" i="17"/>
  <c r="J156" i="17"/>
  <c r="I156" i="17"/>
  <c r="H156" i="17"/>
  <c r="G156" i="17"/>
  <c r="F156" i="17"/>
  <c r="E156" i="17"/>
  <c r="D156" i="17"/>
  <c r="L155" i="17"/>
  <c r="K155" i="17"/>
  <c r="J155" i="17"/>
  <c r="I155" i="17"/>
  <c r="H155" i="17"/>
  <c r="G155" i="17"/>
  <c r="F155" i="17"/>
  <c r="E155" i="17"/>
  <c r="D155" i="17"/>
  <c r="L143" i="17"/>
  <c r="K143" i="17"/>
  <c r="J143" i="17"/>
  <c r="I143" i="17"/>
  <c r="H143" i="17"/>
  <c r="G143" i="17"/>
  <c r="F143" i="17"/>
  <c r="E143" i="17"/>
  <c r="D143" i="17"/>
  <c r="L142" i="17"/>
  <c r="K142" i="17"/>
  <c r="J142" i="17"/>
  <c r="I142" i="17"/>
  <c r="H142" i="17"/>
  <c r="G142" i="17"/>
  <c r="F142" i="17"/>
  <c r="E142" i="17"/>
  <c r="D142" i="17"/>
  <c r="L141" i="17"/>
  <c r="K141" i="17"/>
  <c r="J141" i="17"/>
  <c r="I141" i="17"/>
  <c r="H141" i="17"/>
  <c r="G141" i="17"/>
  <c r="F141" i="17"/>
  <c r="E141" i="17"/>
  <c r="D141" i="17"/>
  <c r="L129" i="17"/>
  <c r="K129" i="17"/>
  <c r="J129" i="17"/>
  <c r="I129" i="17"/>
  <c r="H129" i="17"/>
  <c r="G129" i="17"/>
  <c r="F129" i="17"/>
  <c r="E129" i="17"/>
  <c r="D129" i="17"/>
  <c r="L128" i="17"/>
  <c r="K128" i="17"/>
  <c r="J128" i="17"/>
  <c r="I128" i="17"/>
  <c r="H128" i="17"/>
  <c r="G128" i="17"/>
  <c r="F128" i="17"/>
  <c r="E128" i="17"/>
  <c r="D128" i="17"/>
  <c r="L127" i="17"/>
  <c r="K127" i="17"/>
  <c r="J127" i="17"/>
  <c r="I127" i="17"/>
  <c r="H127" i="17"/>
  <c r="G127" i="17"/>
  <c r="F127" i="17"/>
  <c r="E127" i="17"/>
  <c r="D127" i="17"/>
  <c r="L115" i="17"/>
  <c r="K115" i="17"/>
  <c r="J115" i="17"/>
  <c r="I115" i="17"/>
  <c r="H115" i="17"/>
  <c r="G115" i="17"/>
  <c r="F115" i="17"/>
  <c r="E115" i="17"/>
  <c r="D115" i="17"/>
  <c r="L114" i="17"/>
  <c r="K114" i="17"/>
  <c r="J114" i="17"/>
  <c r="I114" i="17"/>
  <c r="H114" i="17"/>
  <c r="G114" i="17"/>
  <c r="F114" i="17"/>
  <c r="E114" i="17"/>
  <c r="D114" i="17"/>
  <c r="L113" i="17"/>
  <c r="K113" i="17"/>
  <c r="J113" i="17"/>
  <c r="I113" i="17"/>
  <c r="H113" i="17"/>
  <c r="G113" i="17"/>
  <c r="F113" i="17"/>
  <c r="E113" i="17"/>
  <c r="D113" i="17"/>
  <c r="L101" i="17"/>
  <c r="K101" i="17"/>
  <c r="J101" i="17"/>
  <c r="I101" i="17"/>
  <c r="H101" i="17"/>
  <c r="G101" i="17"/>
  <c r="F101" i="17"/>
  <c r="E101" i="17"/>
  <c r="D101" i="17"/>
  <c r="L100" i="17"/>
  <c r="K100" i="17"/>
  <c r="J100" i="17"/>
  <c r="I100" i="17"/>
  <c r="H100" i="17"/>
  <c r="G100" i="17"/>
  <c r="F100" i="17"/>
  <c r="E100" i="17"/>
  <c r="D100" i="17"/>
  <c r="L99" i="17"/>
  <c r="K99" i="17"/>
  <c r="J99" i="17"/>
  <c r="I99" i="17"/>
  <c r="H99" i="17"/>
  <c r="G99" i="17"/>
  <c r="F99" i="17"/>
  <c r="E99" i="17"/>
  <c r="D99" i="17"/>
  <c r="D92" i="17"/>
  <c r="D91" i="17"/>
  <c r="D90" i="17"/>
  <c r="I89" i="17"/>
  <c r="G89" i="17"/>
  <c r="F89" i="17"/>
  <c r="D89" i="17"/>
  <c r="L87" i="17"/>
  <c r="K87" i="17"/>
  <c r="J87" i="17"/>
  <c r="I87" i="17"/>
  <c r="H87" i="17"/>
  <c r="G87" i="17"/>
  <c r="F87" i="17"/>
  <c r="E87" i="17"/>
  <c r="D87" i="17"/>
  <c r="L86" i="17"/>
  <c r="K86" i="17"/>
  <c r="J86" i="17"/>
  <c r="I86" i="17"/>
  <c r="H86" i="17"/>
  <c r="G86" i="17"/>
  <c r="F86" i="17"/>
  <c r="E86" i="17"/>
  <c r="D86" i="17"/>
  <c r="L85" i="17"/>
  <c r="K85" i="17"/>
  <c r="J85" i="17"/>
  <c r="I85" i="17"/>
  <c r="H85" i="17"/>
  <c r="G85" i="17"/>
  <c r="F85" i="17"/>
  <c r="E85" i="17"/>
  <c r="D85" i="17"/>
  <c r="L92" i="17"/>
  <c r="K92" i="17"/>
  <c r="J92" i="17"/>
  <c r="I92" i="17"/>
  <c r="H92" i="17"/>
  <c r="G92" i="17"/>
  <c r="F91" i="17"/>
  <c r="E91" i="17"/>
  <c r="E29" i="17"/>
  <c r="E27" i="17" l="1"/>
  <c r="F90" i="17"/>
  <c r="H90" i="17"/>
  <c r="G91" i="17"/>
  <c r="F92" i="17"/>
  <c r="H89" i="17"/>
  <c r="G90" i="17"/>
  <c r="E92" i="17"/>
  <c r="J89" i="17"/>
  <c r="I90" i="17"/>
  <c r="H91" i="17"/>
  <c r="K89" i="17"/>
  <c r="J90" i="17"/>
  <c r="I91" i="17"/>
  <c r="L89" i="17"/>
  <c r="K90" i="17"/>
  <c r="J91" i="17"/>
  <c r="E89" i="17"/>
  <c r="L90" i="17"/>
  <c r="K91" i="17"/>
  <c r="E90" i="17"/>
  <c r="L91" i="17"/>
  <c r="D36" i="17"/>
  <c r="E31" i="17"/>
  <c r="D31" i="17"/>
  <c r="E30" i="17"/>
  <c r="D30" i="17"/>
  <c r="D29" i="17"/>
  <c r="F27" i="17" l="1"/>
  <c r="E36" i="17"/>
  <c r="G27" i="17" l="1"/>
  <c r="F41" i="17"/>
  <c r="G41" i="17"/>
  <c r="I41" i="17"/>
  <c r="L41" i="17"/>
  <c r="F36" i="17"/>
  <c r="G36" i="17"/>
  <c r="L29" i="17"/>
  <c r="L30" i="17"/>
  <c r="L31" i="17"/>
  <c r="D43" i="17"/>
  <c r="E43" i="17"/>
  <c r="F43" i="17"/>
  <c r="G43" i="17"/>
  <c r="H43" i="17"/>
  <c r="I43" i="17"/>
  <c r="J43" i="17"/>
  <c r="K43" i="17"/>
  <c r="L43" i="17"/>
  <c r="D44" i="17"/>
  <c r="E44" i="17"/>
  <c r="F44" i="17"/>
  <c r="G44" i="17"/>
  <c r="H44" i="17"/>
  <c r="I44" i="17"/>
  <c r="J44" i="17"/>
  <c r="K44" i="17"/>
  <c r="L44" i="17"/>
  <c r="D45" i="17"/>
  <c r="E45" i="17"/>
  <c r="F45" i="17"/>
  <c r="G45" i="17"/>
  <c r="H45" i="17"/>
  <c r="I45" i="17"/>
  <c r="J45" i="17"/>
  <c r="K45" i="17"/>
  <c r="L45" i="17"/>
  <c r="D50" i="17"/>
  <c r="D57" i="17"/>
  <c r="F57" i="17"/>
  <c r="G57" i="17"/>
  <c r="I57" i="17"/>
  <c r="J57" i="17"/>
  <c r="K57" i="17"/>
  <c r="L57" i="17"/>
  <c r="D58" i="17"/>
  <c r="F58" i="17"/>
  <c r="G58" i="17"/>
  <c r="I58" i="17"/>
  <c r="J58" i="17"/>
  <c r="K58" i="17"/>
  <c r="L58" i="17"/>
  <c r="D59" i="17"/>
  <c r="F59" i="17"/>
  <c r="G59" i="17"/>
  <c r="I59" i="17"/>
  <c r="J59" i="17"/>
  <c r="K59" i="17"/>
  <c r="L59" i="17"/>
  <c r="I71" i="17"/>
  <c r="D71" i="17"/>
  <c r="F71" i="17"/>
  <c r="G71" i="17"/>
  <c r="H71" i="17"/>
  <c r="D72" i="17"/>
  <c r="F72" i="17"/>
  <c r="G72" i="17"/>
  <c r="H72" i="17"/>
  <c r="D73" i="17"/>
  <c r="F73" i="17"/>
  <c r="G73" i="17"/>
  <c r="H73" i="17"/>
  <c r="J10" i="16"/>
  <c r="I7" i="16"/>
  <c r="H6" i="16"/>
  <c r="J6" i="16"/>
  <c r="M30" i="16"/>
  <c r="M20" i="16" s="1"/>
  <c r="M10" i="16" s="1"/>
  <c r="L30" i="16"/>
  <c r="L20" i="16" s="1"/>
  <c r="L10" i="16" s="1"/>
  <c r="K30" i="16"/>
  <c r="K20" i="16" s="1"/>
  <c r="K10" i="16" s="1"/>
  <c r="J30" i="16"/>
  <c r="I30" i="16"/>
  <c r="H30" i="16"/>
  <c r="G30" i="16"/>
  <c r="G20" i="16" s="1"/>
  <c r="G10" i="16" s="1"/>
  <c r="F30" i="16"/>
  <c r="F20" i="16" s="1"/>
  <c r="F10" i="16" s="1"/>
  <c r="E30" i="16"/>
  <c r="E20" i="16" s="1"/>
  <c r="E10" i="16" s="1"/>
  <c r="D30" i="16"/>
  <c r="M29" i="16"/>
  <c r="M19" i="16" s="1"/>
  <c r="M9" i="16" s="1"/>
  <c r="L29" i="16"/>
  <c r="L19" i="16" s="1"/>
  <c r="L9" i="16" s="1"/>
  <c r="K29" i="16"/>
  <c r="K19" i="16" s="1"/>
  <c r="K9" i="16" s="1"/>
  <c r="J29" i="16"/>
  <c r="J19" i="16" s="1"/>
  <c r="J9" i="16" s="1"/>
  <c r="I29" i="16"/>
  <c r="I19" i="16" s="1"/>
  <c r="I9" i="16" s="1"/>
  <c r="H29" i="16"/>
  <c r="H19" i="16" s="1"/>
  <c r="H9" i="16" s="1"/>
  <c r="G29" i="16"/>
  <c r="G19" i="16" s="1"/>
  <c r="G9" i="16" s="1"/>
  <c r="F29" i="16"/>
  <c r="F19" i="16" s="1"/>
  <c r="F9" i="16" s="1"/>
  <c r="E29" i="16"/>
  <c r="E19" i="16" s="1"/>
  <c r="E9" i="16" s="1"/>
  <c r="D35" i="17" s="1"/>
  <c r="D29" i="16"/>
  <c r="D19" i="16" s="1"/>
  <c r="D9" i="16" s="1"/>
  <c r="M28" i="16"/>
  <c r="M18" i="16" s="1"/>
  <c r="M8" i="16" s="1"/>
  <c r="L28" i="16"/>
  <c r="L18" i="16" s="1"/>
  <c r="L8" i="16" s="1"/>
  <c r="K28" i="16"/>
  <c r="K18" i="16" s="1"/>
  <c r="K8" i="16" s="1"/>
  <c r="J28" i="16"/>
  <c r="J18" i="16" s="1"/>
  <c r="J8" i="16" s="1"/>
  <c r="I28" i="16"/>
  <c r="I18" i="16" s="1"/>
  <c r="I8" i="16" s="1"/>
  <c r="H28" i="16"/>
  <c r="H18" i="16" s="1"/>
  <c r="H8" i="16" s="1"/>
  <c r="G28" i="16"/>
  <c r="G18" i="16" s="1"/>
  <c r="G8" i="16" s="1"/>
  <c r="F28" i="16"/>
  <c r="E28" i="16"/>
  <c r="E18" i="16" s="1"/>
  <c r="E8" i="16" s="1"/>
  <c r="D34" i="17" s="1"/>
  <c r="D28" i="16"/>
  <c r="M27" i="16"/>
  <c r="M17" i="16" s="1"/>
  <c r="M7" i="16" s="1"/>
  <c r="L27" i="16"/>
  <c r="L17" i="16" s="1"/>
  <c r="L7" i="16" s="1"/>
  <c r="K27" i="16"/>
  <c r="J27" i="16"/>
  <c r="J17" i="16" s="1"/>
  <c r="J7" i="16" s="1"/>
  <c r="I27" i="16"/>
  <c r="I17" i="16" s="1"/>
  <c r="H27" i="16"/>
  <c r="G27" i="16"/>
  <c r="G17" i="16" s="1"/>
  <c r="G7" i="16" s="1"/>
  <c r="F27" i="16"/>
  <c r="E27" i="16"/>
  <c r="E17" i="16" s="1"/>
  <c r="E7" i="16" s="1"/>
  <c r="D33" i="17" s="1"/>
  <c r="D27" i="16"/>
  <c r="D17" i="16" s="1"/>
  <c r="D7" i="16" s="1"/>
  <c r="M26" i="16"/>
  <c r="M16" i="16" s="1"/>
  <c r="M6" i="16" s="1"/>
  <c r="L26" i="16"/>
  <c r="L16" i="16" s="1"/>
  <c r="L6" i="16" s="1"/>
  <c r="K26" i="16"/>
  <c r="K16" i="16" s="1"/>
  <c r="K6" i="16" s="1"/>
  <c r="J26" i="16"/>
  <c r="I26" i="16"/>
  <c r="I16" i="16" s="1"/>
  <c r="I6" i="16" s="1"/>
  <c r="H26" i="16"/>
  <c r="G26" i="16"/>
  <c r="G16" i="16" s="1"/>
  <c r="G6" i="16" s="1"/>
  <c r="F26" i="16"/>
  <c r="F16" i="16" s="1"/>
  <c r="F6" i="16" s="1"/>
  <c r="E26" i="16"/>
  <c r="E16" i="16" s="1"/>
  <c r="E6" i="16" s="1"/>
  <c r="D26" i="16"/>
  <c r="D16" i="16" s="1"/>
  <c r="D6" i="16" s="1"/>
  <c r="M25" i="16"/>
  <c r="M15" i="16" s="1"/>
  <c r="M5" i="16" s="1"/>
  <c r="L25" i="16"/>
  <c r="L15" i="16" s="1"/>
  <c r="L5" i="16" s="1"/>
  <c r="K25" i="16"/>
  <c r="K15" i="16" s="1"/>
  <c r="K5" i="16" s="1"/>
  <c r="J25" i="16"/>
  <c r="J15" i="16" s="1"/>
  <c r="J5" i="16" s="1"/>
  <c r="I25" i="16"/>
  <c r="I15" i="16" s="1"/>
  <c r="I5" i="16" s="1"/>
  <c r="H25" i="16"/>
  <c r="H15" i="16" s="1"/>
  <c r="H5" i="16" s="1"/>
  <c r="G25" i="16"/>
  <c r="G15" i="16" s="1"/>
  <c r="G5" i="16" s="1"/>
  <c r="F25" i="16"/>
  <c r="F15" i="16" s="1"/>
  <c r="F5" i="16" s="1"/>
  <c r="E25" i="16"/>
  <c r="E15" i="16" s="1"/>
  <c r="E5" i="16" s="1"/>
  <c r="D25" i="16"/>
  <c r="J20" i="16"/>
  <c r="I20" i="16"/>
  <c r="I10" i="16" s="1"/>
  <c r="H20" i="16"/>
  <c r="H10" i="16" s="1"/>
  <c r="D20" i="16"/>
  <c r="D10" i="16" s="1"/>
  <c r="F18" i="16"/>
  <c r="F8" i="16" s="1"/>
  <c r="D18" i="16"/>
  <c r="D8" i="16" s="1"/>
  <c r="K17" i="16"/>
  <c r="K7" i="16" s="1"/>
  <c r="H17" i="16"/>
  <c r="H7" i="16" s="1"/>
  <c r="F17" i="16"/>
  <c r="F7" i="16" s="1"/>
  <c r="E33" i="17" s="1"/>
  <c r="J16" i="16"/>
  <c r="H16" i="16"/>
  <c r="D15" i="16"/>
  <c r="D5" i="16" s="1"/>
  <c r="K50" i="17" l="1"/>
  <c r="K41" i="17"/>
  <c r="J50" i="17"/>
  <c r="J41" i="17"/>
  <c r="H50" i="17"/>
  <c r="H41" i="17"/>
  <c r="E50" i="17"/>
  <c r="E41" i="17"/>
  <c r="I36" i="17"/>
  <c r="H27" i="17"/>
  <c r="E35" i="17"/>
  <c r="E34" i="17"/>
  <c r="F50" i="17"/>
  <c r="J48" i="17"/>
  <c r="I50" i="17"/>
  <c r="G50" i="17"/>
  <c r="K47" i="17"/>
  <c r="L50" i="17"/>
  <c r="H33" i="17"/>
  <c r="H34" i="17"/>
  <c r="H35" i="17"/>
  <c r="H36" i="17"/>
  <c r="G49" i="17"/>
  <c r="I48" i="17"/>
  <c r="J47" i="17"/>
  <c r="G35" i="17"/>
  <c r="G34" i="17"/>
  <c r="G33" i="17"/>
  <c r="F49" i="17"/>
  <c r="H48" i="17"/>
  <c r="I47" i="17"/>
  <c r="F35" i="17"/>
  <c r="F34" i="17"/>
  <c r="F33" i="17"/>
  <c r="E49" i="17"/>
  <c r="G48" i="17"/>
  <c r="H47" i="17"/>
  <c r="L49" i="17"/>
  <c r="D49" i="17"/>
  <c r="F48" i="17"/>
  <c r="G47" i="17"/>
  <c r="K49" i="17"/>
  <c r="E48" i="17"/>
  <c r="F47" i="17"/>
  <c r="J49" i="17"/>
  <c r="L48" i="17"/>
  <c r="D48" i="17"/>
  <c r="E47" i="17"/>
  <c r="I49" i="17"/>
  <c r="K48" i="17"/>
  <c r="L47" i="17"/>
  <c r="D47" i="17"/>
  <c r="H49" i="17"/>
  <c r="I72" i="17"/>
  <c r="I73" i="17"/>
  <c r="I33" i="17" l="1"/>
  <c r="I34" i="17"/>
  <c r="I35" i="17"/>
  <c r="I27" i="17"/>
  <c r="J71" i="17"/>
  <c r="J73" i="17"/>
  <c r="J72" i="17"/>
  <c r="J27" i="17" l="1"/>
  <c r="J36" i="17"/>
  <c r="J33" i="17"/>
  <c r="J34" i="17"/>
  <c r="J35" i="17"/>
  <c r="K71" i="17"/>
  <c r="K72" i="17"/>
  <c r="K73" i="17"/>
  <c r="K27" i="17" l="1"/>
  <c r="K36" i="17"/>
  <c r="K35" i="17"/>
  <c r="K33" i="17"/>
  <c r="K34" i="17"/>
  <c r="L73" i="17"/>
  <c r="L71" i="17"/>
  <c r="L72" i="17"/>
  <c r="L27" i="17" l="1"/>
  <c r="L36" i="17"/>
  <c r="L35" i="17"/>
  <c r="L34" i="17"/>
  <c r="L33" i="17"/>
</calcChain>
</file>

<file path=xl/sharedStrings.xml><?xml version="1.0" encoding="utf-8"?>
<sst xmlns="http://schemas.openxmlformats.org/spreadsheetml/2006/main" count="413" uniqueCount="90">
  <si>
    <t>GASTOS DE APERTURA</t>
  </si>
  <si>
    <t>Operaciones con importe a financiar hasta 6.000€ gastos mínimos de 180€.</t>
  </si>
  <si>
    <t xml:space="preserve">TABLA DE COMISIONES </t>
  </si>
  <si>
    <t>PLAZO</t>
  </si>
  <si>
    <t>24-48</t>
  </si>
  <si>
    <t>49-60</t>
  </si>
  <si>
    <t>61-120</t>
  </si>
  <si>
    <t>Doble Vida</t>
  </si>
  <si>
    <t>Campaña</t>
  </si>
  <si>
    <t>T.I.N.</t>
  </si>
  <si>
    <t>C08</t>
  </si>
  <si>
    <t>C.T. Vida Plus</t>
  </si>
  <si>
    <t>Baremo</t>
  </si>
  <si>
    <t>C.T. Vida Plus + Gap Plus</t>
  </si>
  <si>
    <t>C.T. Gap Plus</t>
  </si>
  <si>
    <t>Ficres</t>
  </si>
  <si>
    <t>C.T. Sin Seguro</t>
  </si>
  <si>
    <t>PLANES PROTECCIÓN</t>
  </si>
  <si>
    <t>1. Vida Plus</t>
  </si>
  <si>
    <t>0. Vida Plus + Gap Plus</t>
  </si>
  <si>
    <t>A. Gap Plus</t>
  </si>
  <si>
    <r>
      <t>4.</t>
    </r>
    <r>
      <rPr>
        <sz val="12"/>
        <rFont val="Arial"/>
        <family val="2"/>
      </rPr>
      <t xml:space="preserve"> Sin Protección</t>
    </r>
  </si>
  <si>
    <t>C09</t>
  </si>
  <si>
    <t>C10</t>
  </si>
  <si>
    <t>C11</t>
  </si>
  <si>
    <t>C13</t>
  </si>
  <si>
    <t>C14</t>
  </si>
  <si>
    <t>C15</t>
  </si>
  <si>
    <t>C16</t>
  </si>
  <si>
    <t>C19</t>
  </si>
  <si>
    <t>C20</t>
  </si>
  <si>
    <t>C21</t>
  </si>
  <si>
    <t>La antigüedad del vehículo más el plazo de financiación no podrá superar en ningún caso los 156 meses</t>
  </si>
  <si>
    <t>En operaciones de más 5.000€, la antigüedad del vehículo más el plazo de financiación no podrá superar en ningún caso los 180 meses.</t>
  </si>
  <si>
    <t>VIGENCIA</t>
  </si>
  <si>
    <t>RAPPEL</t>
  </si>
  <si>
    <t>APLICACIÓN</t>
  </si>
  <si>
    <t>Vehículos hasta 84 meses de antigüedad</t>
  </si>
  <si>
    <t>hasta 15/01/2026</t>
  </si>
  <si>
    <t>Computa y NO DEVENGA</t>
  </si>
  <si>
    <t xml:space="preserve">NACIONAL </t>
  </si>
  <si>
    <t xml:space="preserve">"Estimado Vendedor / Sr. Financiación: Le recuerdo la obligación de entregar el INE a sus cilentes antes de contratar la operación. Asimismo, deberá facilitar al consumidor explicaciones adecuadas de forma individualizada para que pueda evaluar si el contrato propuesto se ajusta a sus  intereses, a sus necesidades y a su situación financiera. Esta información debe comprender las características de los productos propuestos (comisiones, intereses, seguro voluntario, etc …); los efectos que puede tener sobre el consumidor, incluídas las consecuencias en caso de impago y, si fuera preciso, una explicación de la información precontractual.  Para cualquier duda, le recuerdo que tenemos a su disposición el teléfono: 902 627 223. Opción 1."
"También le recordamos que para gestionar una financiación en la que se contrate/n seguro/s, debe disponer de la preceptiva formación y poner a la disposición del cliente la información previa que se incorpora en el Folleto Comercial a su disposición. Puede consultar el procedimiento y principales dudas en la Guía de  Comercialización de seguros que tiene en su poder. Recuerde que para cualquier cuestión adicional o asesoramiento que solicite el cliente, deberá ponerse en contacto con su gestor comercial de Santander Consumer"
</t>
  </si>
  <si>
    <t>GASTOS DE APERTURA 3,95%</t>
  </si>
  <si>
    <t>Importe NO VÁLIDO</t>
  </si>
  <si>
    <t xml:space="preserve"> </t>
  </si>
  <si>
    <t xml:space="preserve">IMPORTE A FINANCIAR: </t>
  </si>
  <si>
    <t>*Para importes superiores a 6.000€</t>
  </si>
  <si>
    <t>C.T. Vida</t>
  </si>
  <si>
    <t>C.T. Vida + gap plus</t>
  </si>
  <si>
    <t>C.T. gap plus</t>
  </si>
  <si>
    <r>
      <t>1.</t>
    </r>
    <r>
      <rPr>
        <sz val="12"/>
        <rFont val="Arial"/>
        <family val="2"/>
      </rPr>
      <t xml:space="preserve"> Vida</t>
    </r>
  </si>
  <si>
    <t>0. Vida + gap plus</t>
  </si>
  <si>
    <t>A. gap plus</t>
  </si>
  <si>
    <t>Computa y  NO DEVENGA</t>
  </si>
  <si>
    <t>Gastos de Apertura</t>
  </si>
  <si>
    <t>61-95</t>
  </si>
  <si>
    <t>96-120</t>
  </si>
  <si>
    <t>PRIMA DE SEGUROS ASEGURADA CON GASTOS FINANCIADOS</t>
  </si>
  <si>
    <t>Sin Protección</t>
  </si>
  <si>
    <r>
      <t>3</t>
    </r>
    <r>
      <rPr>
        <sz val="8"/>
        <rFont val="Century Gothic"/>
        <family val="2"/>
      </rPr>
      <t>. Vida + Des/IT + Siniestro</t>
    </r>
  </si>
  <si>
    <t>Desempleo</t>
  </si>
  <si>
    <r>
      <t>2</t>
    </r>
    <r>
      <rPr>
        <sz val="8"/>
        <rFont val="Century Gothic"/>
        <family val="2"/>
      </rPr>
      <t>. Vida + Des/IT</t>
    </r>
  </si>
  <si>
    <t>GAP</t>
  </si>
  <si>
    <r>
      <t>1.</t>
    </r>
    <r>
      <rPr>
        <sz val="8"/>
        <rFont val="Century Gothic"/>
        <family val="2"/>
      </rPr>
      <t xml:space="preserve"> Vida</t>
    </r>
  </si>
  <si>
    <r>
      <t>0</t>
    </r>
    <r>
      <rPr>
        <sz val="8"/>
        <rFont val="Century Gothic"/>
        <family val="2"/>
      </rPr>
      <t>. Vida + Siniestro</t>
    </r>
  </si>
  <si>
    <r>
      <t>A</t>
    </r>
    <r>
      <rPr>
        <sz val="8"/>
        <rFont val="Century Gothic"/>
        <family val="2"/>
      </rPr>
      <t>. Siniestro</t>
    </r>
  </si>
  <si>
    <r>
      <t>5</t>
    </r>
    <r>
      <rPr>
        <sz val="8"/>
        <rFont val="Century Gothic"/>
        <family val="2"/>
      </rPr>
      <t>. Vida 2 titulares</t>
    </r>
  </si>
  <si>
    <r>
      <t>4.</t>
    </r>
    <r>
      <rPr>
        <sz val="8"/>
        <rFont val="Century Gothic"/>
        <family val="2"/>
      </rPr>
      <t xml:space="preserve"> Sin Protección</t>
    </r>
  </si>
  <si>
    <t>PRIMA DE SEGUROS ASEGURADA</t>
  </si>
  <si>
    <t>PRIMA SEGUROS</t>
  </si>
  <si>
    <r>
      <t>3</t>
    </r>
    <r>
      <rPr>
        <sz val="8"/>
        <rFont val="Century Gothic"/>
        <family val="2"/>
      </rPr>
      <t>. Vida + Desempleo + Siniestro</t>
    </r>
  </si>
  <si>
    <r>
      <t>2</t>
    </r>
    <r>
      <rPr>
        <sz val="8"/>
        <rFont val="Century Gothic"/>
        <family val="2"/>
      </rPr>
      <t>. Vida + Desempleo</t>
    </r>
  </si>
  <si>
    <t>12 MESES</t>
  </si>
  <si>
    <t>24 MESES</t>
  </si>
  <si>
    <t>36 MESES</t>
  </si>
  <si>
    <t>48 MESES</t>
  </si>
  <si>
    <t>60 MESES</t>
  </si>
  <si>
    <t>72 MESES</t>
  </si>
  <si>
    <t>84 MESES</t>
  </si>
  <si>
    <t>96 MESES</t>
  </si>
  <si>
    <t>108 MESES</t>
  </si>
  <si>
    <t>120 MESES</t>
  </si>
  <si>
    <t>VIDA</t>
  </si>
  <si>
    <t>GAP PLUS</t>
  </si>
  <si>
    <t>Siniestro Diferido P. COMPLETA</t>
  </si>
  <si>
    <t>(Dif. 2 años)</t>
  </si>
  <si>
    <t>INGRESOS</t>
  </si>
  <si>
    <t>Siniestro Diferido</t>
  </si>
  <si>
    <t>(Dif. 1 años)</t>
  </si>
  <si>
    <t>Tarifa ASOS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</si>
</sst>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0\ &quot;€&quot;;[Red]\-#,##0\ &quot;€&quot;"/>
    <numFmt numFmtId="8" formatCode="#,##0.00\ &quot;€&quot;;[Red]\-#,##0.00\ &quot;€&quot;"/>
    <numFmt numFmtId="164" formatCode="#,##0.000000_ ;[Red]\-#,##0.000000\ "/>
    <numFmt numFmtId="165" formatCode="0.0000000000"/>
    <numFmt numFmtId="166" formatCode="0.000000000"/>
    <numFmt numFmtId="167" formatCode="#,##0.00_ ;[Red]\-#,##0.00\ "/>
  </numFmts>
  <fonts count="34" x14ac:knownFonts="1">
    <font>
      <sz val="10"/>
      <name val="Tahoma"/>
      <family val="2"/>
    </font>
    <font>
      <sz val="10"/>
      <name val="Arial"/>
      <family val="2"/>
    </font>
    <font>
      <sz val="8"/>
      <name val="Century Gothic"/>
      <family val="2"/>
    </font>
    <font>
      <sz val="8"/>
      <name val="Arial"/>
      <family val="2"/>
    </font>
    <font>
      <sz val="10"/>
      <name val="Tahoma"/>
      <family val="2"/>
    </font>
    <font>
      <b/>
      <sz val="12"/>
      <name val="Arial"/>
      <family val="2"/>
    </font>
    <font>
      <b/>
      <sz val="10"/>
      <name val="Arial"/>
      <family val="2"/>
    </font>
    <font>
      <b/>
      <sz val="10"/>
      <name val="Tahoma"/>
      <family val="2"/>
    </font>
    <font>
      <b/>
      <i/>
      <sz val="10"/>
      <name val="Arial"/>
      <family val="2"/>
    </font>
    <font>
      <b/>
      <sz val="22"/>
      <color indexed="10"/>
      <name val="Arial"/>
      <family val="2"/>
    </font>
    <font>
      <b/>
      <sz val="12"/>
      <color theme="0"/>
      <name val="Arial"/>
      <family val="2"/>
    </font>
    <font>
      <sz val="12"/>
      <name val="Arial"/>
      <family val="2"/>
    </font>
    <font>
      <b/>
      <sz val="12"/>
      <color indexed="9"/>
      <name val="Arial"/>
      <family val="2"/>
    </font>
    <font>
      <b/>
      <sz val="11"/>
      <name val="Arial"/>
      <family val="2"/>
    </font>
    <font>
      <b/>
      <sz val="9"/>
      <color theme="0"/>
      <name val="Arial"/>
      <family val="2"/>
    </font>
    <font>
      <b/>
      <u/>
      <sz val="8"/>
      <name val="Century Gothic"/>
      <family val="2"/>
    </font>
    <font>
      <sz val="8"/>
      <color indexed="10"/>
      <name val="Century Gothic"/>
      <family val="2"/>
    </font>
    <font>
      <b/>
      <sz val="8"/>
      <name val="Century Gothic"/>
      <family val="2"/>
    </font>
    <font>
      <sz val="10"/>
      <name val="Century Gothic"/>
      <family val="2"/>
    </font>
    <font>
      <sz val="10"/>
      <color rgb="FFFF0000"/>
      <name val="Tahoma"/>
      <family val="2"/>
    </font>
    <font>
      <b/>
      <sz val="11"/>
      <color theme="1"/>
      <name val="Arial"/>
      <family val="2"/>
    </font>
    <font>
      <b/>
      <sz val="10"/>
      <color rgb="FF000000"/>
      <name val="Arial"/>
      <family val="2"/>
    </font>
    <font>
      <b/>
      <sz val="9"/>
      <color rgb="FFFFFFFF"/>
      <name val="Arial"/>
      <family val="2"/>
    </font>
    <font>
      <sz val="10"/>
      <color theme="1"/>
      <name val="Arial"/>
      <family val="2"/>
    </font>
    <font>
      <b/>
      <sz val="10"/>
      <color theme="1"/>
      <name val="Arial"/>
      <family val="2"/>
    </font>
    <font>
      <sz val="8"/>
      <color rgb="FFFF0000"/>
      <name val="Arial"/>
      <family val="2"/>
    </font>
    <font>
      <b/>
      <sz val="10"/>
      <color theme="0"/>
      <name val="Arial"/>
      <family val="2"/>
    </font>
    <font>
      <b/>
      <sz val="10"/>
      <color theme="1"/>
      <name val="Century Gothic"/>
      <family val="2"/>
    </font>
    <font>
      <sz val="8"/>
      <color theme="0"/>
      <name val="Arial"/>
      <family val="2"/>
    </font>
    <font>
      <b/>
      <sz val="12"/>
      <name val="Lucida Handwriting"/>
      <family val="4"/>
    </font>
    <font>
      <b/>
      <sz val="8"/>
      <color rgb="FFFF0000"/>
      <name val="Arial"/>
      <family val="2"/>
    </font>
    <font>
      <b/>
      <i/>
      <sz val="8"/>
      <name val="Arial"/>
      <family val="2"/>
    </font>
    <font>
      <sz val="9"/>
      <name val="Arial"/>
      <family val="2"/>
    </font>
    <font>
      <sz val="10"/>
      <color theme="5"/>
      <name val="Arial"/>
      <family val="2"/>
    </font>
  </fonts>
  <fills count="28">
    <fill>
      <patternFill patternType="none"/>
    </fill>
    <fill>
      <patternFill patternType="gray125"/>
    </fill>
    <fill>
      <patternFill patternType="solid">
        <fgColor theme="0" tint="-0.249977111117893"/>
        <bgColor indexed="64"/>
      </patternFill>
    </fill>
    <fill>
      <patternFill patternType="solid">
        <fgColor rgb="FFFF0000"/>
        <bgColor indexed="64"/>
      </patternFill>
    </fill>
    <fill>
      <patternFill patternType="solid">
        <fgColor indexed="9"/>
        <bgColor indexed="64"/>
      </patternFill>
    </fill>
    <fill>
      <patternFill patternType="solid">
        <fgColor theme="2" tint="-9.9978637043366805E-2"/>
        <bgColor indexed="64"/>
      </patternFill>
    </fill>
    <fill>
      <patternFill patternType="solid">
        <fgColor theme="2"/>
        <bgColor indexed="64"/>
      </patternFill>
    </fill>
    <fill>
      <patternFill patternType="solid">
        <fgColor theme="0"/>
        <bgColor indexed="64"/>
      </patternFill>
    </fill>
    <fill>
      <patternFill patternType="solid">
        <fgColor theme="0" tint="-0.14999847407452621"/>
        <bgColor indexed="64"/>
      </patternFill>
    </fill>
    <fill>
      <patternFill patternType="solid">
        <fgColor rgb="FFFFFF99"/>
        <bgColor indexed="64"/>
      </patternFill>
    </fill>
    <fill>
      <patternFill patternType="solid">
        <fgColor indexed="43"/>
        <bgColor indexed="64"/>
      </patternFill>
    </fill>
    <fill>
      <patternFill patternType="solid">
        <fgColor rgb="FFFFCC99"/>
        <bgColor indexed="64"/>
      </patternFill>
    </fill>
    <fill>
      <patternFill patternType="solid">
        <fgColor indexed="47"/>
        <bgColor indexed="64"/>
      </patternFill>
    </fill>
    <fill>
      <patternFill patternType="solid">
        <fgColor rgb="FFCCFFFF"/>
        <bgColor indexed="64"/>
      </patternFill>
    </fill>
    <fill>
      <patternFill patternType="solid">
        <fgColor indexed="41"/>
        <bgColor indexed="64"/>
      </patternFill>
    </fill>
    <fill>
      <patternFill patternType="solid">
        <fgColor rgb="FFCCFFCC"/>
        <bgColor indexed="64"/>
      </patternFill>
    </fill>
    <fill>
      <patternFill patternType="solid">
        <fgColor indexed="42"/>
        <bgColor indexed="64"/>
      </patternFill>
    </fill>
    <fill>
      <patternFill patternType="solid">
        <fgColor rgb="FFFF99CC"/>
        <bgColor indexed="64"/>
      </patternFill>
    </fill>
    <fill>
      <patternFill patternType="solid">
        <fgColor indexed="45"/>
        <bgColor indexed="64"/>
      </patternFill>
    </fill>
    <fill>
      <patternFill patternType="solid">
        <fgColor theme="2" tint="-0.249977111117893"/>
        <bgColor indexed="64"/>
      </patternFill>
    </fill>
    <fill>
      <patternFill patternType="solid">
        <fgColor indexed="50"/>
        <bgColor indexed="64"/>
      </patternFill>
    </fill>
    <fill>
      <patternFill patternType="solid">
        <fgColor indexed="46"/>
        <bgColor indexed="64"/>
      </patternFill>
    </fill>
    <fill>
      <patternFill patternType="solid">
        <fgColor indexed="40"/>
        <bgColor indexed="64"/>
      </patternFill>
    </fill>
    <fill>
      <patternFill patternType="solid">
        <fgColor theme="5" tint="0.39997558519241921"/>
        <bgColor indexed="64"/>
      </patternFill>
    </fill>
    <fill>
      <patternFill patternType="solid">
        <fgColor rgb="FFD0CECE"/>
        <bgColor indexed="64"/>
      </patternFill>
    </fill>
    <fill>
      <patternFill patternType="solid">
        <fgColor rgb="FFE7E6E6"/>
        <bgColor indexed="64"/>
      </patternFill>
    </fill>
    <fill>
      <patternFill patternType="solid">
        <fgColor theme="5" tint="0.59999389629810485"/>
        <bgColor indexed="64"/>
      </patternFill>
    </fill>
    <fill>
      <patternFill patternType="solid">
        <fgColor theme="5" tint="0.79998168889431442"/>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medium">
        <color indexed="23"/>
      </left>
      <right/>
      <top style="medium">
        <color indexed="23"/>
      </top>
      <bottom style="medium">
        <color indexed="23"/>
      </bottom>
      <diagonal/>
    </border>
    <border>
      <left/>
      <right style="thin">
        <color indexed="23"/>
      </right>
      <top style="medium">
        <color indexed="23"/>
      </top>
      <bottom style="medium">
        <color indexed="23"/>
      </bottom>
      <diagonal/>
    </border>
    <border>
      <left style="thin">
        <color indexed="23"/>
      </left>
      <right style="thin">
        <color indexed="23"/>
      </right>
      <top style="medium">
        <color indexed="23"/>
      </top>
      <bottom style="medium">
        <color indexed="23"/>
      </bottom>
      <diagonal/>
    </border>
    <border>
      <left style="thin">
        <color indexed="23"/>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23"/>
      </left>
      <right/>
      <top style="medium">
        <color indexed="23"/>
      </top>
      <bottom/>
      <diagonal/>
    </border>
    <border>
      <left/>
      <right style="thin">
        <color indexed="23"/>
      </right>
      <top style="medium">
        <color indexed="23"/>
      </top>
      <bottom/>
      <diagonal/>
    </border>
    <border>
      <left style="thin">
        <color indexed="23"/>
      </left>
      <right style="thin">
        <color indexed="23"/>
      </right>
      <top/>
      <bottom/>
      <diagonal/>
    </border>
    <border>
      <left style="thin">
        <color indexed="23"/>
      </left>
      <right style="medium">
        <color indexed="23"/>
      </right>
      <top/>
      <bottom/>
      <diagonal/>
    </border>
    <border>
      <left style="medium">
        <color indexed="23"/>
      </left>
      <right/>
      <top/>
      <bottom/>
      <diagonal/>
    </border>
    <border>
      <left/>
      <right style="thin">
        <color indexed="23"/>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23"/>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23"/>
      </left>
      <right/>
      <top style="hair">
        <color theme="1" tint="0.499984740745262"/>
      </top>
      <bottom style="hair">
        <color theme="1" tint="0.499984740745262"/>
      </bottom>
      <diagonal/>
    </border>
    <border>
      <left/>
      <right style="thin">
        <color indexed="64"/>
      </right>
      <top style="hair">
        <color theme="1" tint="0.499984740745262"/>
      </top>
      <bottom style="hair">
        <color theme="1" tint="0.499984740745262"/>
      </bottom>
      <diagonal/>
    </border>
    <border>
      <left style="thin">
        <color indexed="23"/>
      </left>
      <right style="thin">
        <color indexed="23"/>
      </right>
      <top style="hair">
        <color indexed="64"/>
      </top>
      <bottom/>
      <diagonal/>
    </border>
    <border>
      <left/>
      <right/>
      <top style="thin">
        <color indexed="64"/>
      </top>
      <bottom style="thin">
        <color indexed="64"/>
      </bottom>
      <diagonal/>
    </border>
    <border>
      <left style="thin">
        <color indexed="23"/>
      </left>
      <right style="medium">
        <color indexed="23"/>
      </right>
      <top style="hair">
        <color indexed="64"/>
      </top>
      <bottom/>
      <diagonal/>
    </border>
    <border>
      <left/>
      <right style="thin">
        <color indexed="23"/>
      </right>
      <top style="hair">
        <color indexed="64"/>
      </top>
      <bottom/>
      <diagonal/>
    </border>
    <border>
      <left style="thin">
        <color indexed="23"/>
      </left>
      <right/>
      <top style="hair">
        <color indexed="64"/>
      </top>
      <bottom/>
      <diagonal/>
    </border>
    <border>
      <left style="thin">
        <color indexed="64"/>
      </left>
      <right style="thin">
        <color indexed="23"/>
      </right>
      <top style="hair">
        <color indexed="64"/>
      </top>
      <bottom style="hair">
        <color indexed="23"/>
      </bottom>
      <diagonal/>
    </border>
    <border>
      <left style="thin">
        <color indexed="23"/>
      </left>
      <right style="thin">
        <color indexed="23"/>
      </right>
      <top style="hair">
        <color indexed="64"/>
      </top>
      <bottom style="hair">
        <color indexed="23"/>
      </bottom>
      <diagonal/>
    </border>
    <border>
      <left style="thin">
        <color indexed="23"/>
      </left>
      <right style="medium">
        <color indexed="23"/>
      </right>
      <top style="hair">
        <color indexed="64"/>
      </top>
      <bottom style="hair">
        <color indexed="23"/>
      </bottom>
      <diagonal/>
    </border>
    <border>
      <left/>
      <right style="thin">
        <color indexed="23"/>
      </right>
      <top style="hair">
        <color indexed="64"/>
      </top>
      <bottom style="hair">
        <color indexed="23"/>
      </bottom>
      <diagonal/>
    </border>
    <border>
      <left style="thin">
        <color indexed="23"/>
      </left>
      <right/>
      <top style="hair">
        <color indexed="64"/>
      </top>
      <bottom style="hair">
        <color indexed="23"/>
      </bottom>
      <diagonal/>
    </border>
    <border>
      <left style="medium">
        <color indexed="23"/>
      </left>
      <right/>
      <top style="hair">
        <color indexed="23"/>
      </top>
      <bottom style="medium">
        <color indexed="23"/>
      </bottom>
      <diagonal/>
    </border>
    <border>
      <left/>
      <right style="hair">
        <color indexed="23"/>
      </right>
      <top style="hair">
        <color indexed="23"/>
      </top>
      <bottom style="medium">
        <color indexed="23"/>
      </bottom>
      <diagonal/>
    </border>
    <border>
      <left style="medium">
        <color indexed="23"/>
      </left>
      <right/>
      <top/>
      <bottom style="hair">
        <color theme="1" tint="0.499984740745262"/>
      </bottom>
      <diagonal/>
    </border>
    <border>
      <left/>
      <right style="thin">
        <color indexed="23"/>
      </right>
      <top/>
      <bottom style="hair">
        <color theme="1" tint="0.499984740745262"/>
      </bottom>
      <diagonal/>
    </border>
    <border>
      <left style="thin">
        <color indexed="64"/>
      </left>
      <right style="thin">
        <color indexed="23"/>
      </right>
      <top style="hair">
        <color indexed="64"/>
      </top>
      <bottom style="thin">
        <color indexed="64"/>
      </bottom>
      <diagonal/>
    </border>
    <border>
      <left style="thin">
        <color indexed="23"/>
      </left>
      <right style="thin">
        <color indexed="23"/>
      </right>
      <top style="hair">
        <color indexed="64"/>
      </top>
      <bottom style="thin">
        <color indexed="64"/>
      </bottom>
      <diagonal/>
    </border>
    <border>
      <left style="thin">
        <color indexed="23"/>
      </left>
      <right style="medium">
        <color indexed="23"/>
      </right>
      <top style="hair">
        <color indexed="64"/>
      </top>
      <bottom style="thin">
        <color indexed="64"/>
      </bottom>
      <diagonal/>
    </border>
    <border>
      <left/>
      <right style="thin">
        <color indexed="23"/>
      </right>
      <top style="hair">
        <color indexed="64"/>
      </top>
      <bottom style="thin">
        <color indexed="64"/>
      </bottom>
      <diagonal/>
    </border>
    <border>
      <left style="thin">
        <color indexed="23"/>
      </left>
      <right/>
      <top style="hair">
        <color indexed="64"/>
      </top>
      <bottom style="thin">
        <color indexed="64"/>
      </bottom>
      <diagonal/>
    </border>
    <border>
      <left style="thin">
        <color indexed="23"/>
      </left>
      <right/>
      <top/>
      <bottom/>
      <diagonal/>
    </border>
    <border>
      <left/>
      <right style="medium">
        <color rgb="FF000000"/>
      </right>
      <top style="medium">
        <color indexed="64"/>
      </top>
      <bottom style="medium">
        <color indexed="64"/>
      </bottom>
      <diagonal/>
    </border>
    <border>
      <left style="medium">
        <color indexed="64"/>
      </left>
      <right style="medium">
        <color rgb="FF000000"/>
      </right>
      <top/>
      <bottom/>
      <diagonal/>
    </border>
    <border>
      <left/>
      <right style="medium">
        <color rgb="FF000000"/>
      </right>
      <top/>
      <bottom/>
      <diagonal/>
    </border>
    <border>
      <left style="medium">
        <color indexed="64"/>
      </left>
      <right style="medium">
        <color rgb="FF000000"/>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top style="medium">
        <color indexed="23"/>
      </top>
      <bottom style="medium">
        <color indexed="23"/>
      </bottom>
      <diagonal/>
    </border>
    <border>
      <left/>
      <right/>
      <top style="medium">
        <color indexed="23"/>
      </top>
      <bottom/>
      <diagonal/>
    </border>
    <border>
      <left/>
      <right/>
      <top style="hair">
        <color theme="1" tint="0.499984740745262"/>
      </top>
      <bottom style="hair">
        <color theme="1" tint="0.499984740745262"/>
      </bottom>
      <diagonal/>
    </border>
    <border>
      <left/>
      <right/>
      <top style="hair">
        <color indexed="23"/>
      </top>
      <bottom style="medium">
        <color indexed="23"/>
      </bottom>
      <diagonal/>
    </border>
    <border>
      <left style="thin">
        <color rgb="FFFF0000"/>
      </left>
      <right/>
      <top/>
      <bottom/>
      <diagonal/>
    </border>
    <border>
      <left style="thick">
        <color theme="0"/>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style="thick">
        <color theme="0"/>
      </bottom>
      <diagonal/>
    </border>
    <border>
      <left/>
      <right/>
      <top style="thick">
        <color theme="0"/>
      </top>
      <bottom style="thick">
        <color theme="0"/>
      </bottom>
      <diagonal/>
    </border>
    <border>
      <left/>
      <right style="thin">
        <color theme="0"/>
      </right>
      <top style="thick">
        <color theme="0"/>
      </top>
      <bottom style="thick">
        <color theme="0"/>
      </bottom>
      <diagonal/>
    </border>
    <border>
      <left style="thin">
        <color indexed="64"/>
      </left>
      <right style="thin">
        <color indexed="64"/>
      </right>
      <top style="thin">
        <color indexed="64"/>
      </top>
      <bottom/>
      <diagonal/>
    </border>
  </borders>
  <cellStyleXfs count="6">
    <xf numFmtId="0" fontId="0" fillId="0" borderId="0"/>
    <xf numFmtId="9" fontId="4" fillId="0" borderId="0" applyFont="0" applyFill="0" applyBorder="0" applyAlignment="0" applyProtection="0"/>
    <xf numFmtId="0" fontId="1" fillId="0" borderId="0"/>
    <xf numFmtId="0" fontId="4" fillId="0" borderId="0"/>
    <xf numFmtId="0" fontId="1" fillId="0" borderId="0"/>
    <xf numFmtId="0" fontId="1" fillId="0" borderId="0"/>
  </cellStyleXfs>
  <cellXfs count="195">
    <xf numFmtId="0" fontId="0" fillId="0" borderId="0" xfId="0"/>
    <xf numFmtId="0" fontId="3" fillId="0" borderId="0" xfId="2" applyFont="1" applyAlignment="1" applyProtection="1">
      <alignment vertical="center"/>
      <protection hidden="1"/>
    </xf>
    <xf numFmtId="0" fontId="2" fillId="0" borderId="0" xfId="2" applyFont="1" applyAlignment="1" applyProtection="1">
      <alignment vertical="center"/>
      <protection hidden="1"/>
    </xf>
    <xf numFmtId="14" fontId="6" fillId="0" borderId="0" xfId="2" applyNumberFormat="1" applyFont="1" applyAlignment="1" applyProtection="1">
      <alignment horizontal="left" vertical="center"/>
      <protection hidden="1"/>
    </xf>
    <xf numFmtId="0" fontId="5" fillId="4" borderId="0" xfId="2" applyFont="1" applyFill="1" applyAlignment="1" applyProtection="1">
      <alignment horizontal="left" vertical="center" indent="4"/>
      <protection hidden="1"/>
    </xf>
    <xf numFmtId="0" fontId="2" fillId="0" borderId="0" xfId="2" applyFont="1" applyAlignment="1" applyProtection="1">
      <alignment horizontal="center" vertical="center"/>
      <protection hidden="1"/>
    </xf>
    <xf numFmtId="0" fontId="8" fillId="0" borderId="17" xfId="2" applyFont="1" applyBorder="1" applyAlignment="1" applyProtection="1">
      <alignment horizontal="center" vertical="center"/>
      <protection hidden="1"/>
    </xf>
    <xf numFmtId="0" fontId="6" fillId="6" borderId="19" xfId="2" applyFont="1" applyFill="1" applyBorder="1" applyAlignment="1" applyProtection="1">
      <alignment horizontal="center" vertical="center"/>
      <protection hidden="1"/>
    </xf>
    <xf numFmtId="0" fontId="14" fillId="3" borderId="21" xfId="2" applyFont="1" applyFill="1" applyBorder="1" applyAlignment="1" applyProtection="1">
      <alignment horizontal="left" vertical="center"/>
      <protection hidden="1"/>
    </xf>
    <xf numFmtId="0" fontId="10" fillId="3" borderId="4" xfId="2" applyFont="1" applyFill="1" applyBorder="1" applyAlignment="1" applyProtection="1">
      <alignment horizontal="center" vertical="center"/>
      <protection hidden="1"/>
    </xf>
    <xf numFmtId="0" fontId="10" fillId="3" borderId="5" xfId="2" applyFont="1" applyFill="1" applyBorder="1" applyAlignment="1" applyProtection="1">
      <alignment horizontal="center" vertical="center"/>
      <protection hidden="1"/>
    </xf>
    <xf numFmtId="0" fontId="10" fillId="3" borderId="6" xfId="2" applyFont="1" applyFill="1" applyBorder="1" applyAlignment="1" applyProtection="1">
      <alignment horizontal="center" vertical="center"/>
      <protection hidden="1"/>
    </xf>
    <xf numFmtId="0" fontId="11" fillId="0" borderId="0" xfId="2" applyFont="1" applyAlignment="1" applyProtection="1">
      <alignment vertical="center"/>
      <protection hidden="1"/>
    </xf>
    <xf numFmtId="10" fontId="11" fillId="0" borderId="9" xfId="2" applyNumberFormat="1" applyFont="1" applyBorder="1" applyAlignment="1" applyProtection="1">
      <alignment horizontal="center" vertical="center"/>
      <protection hidden="1"/>
    </xf>
    <xf numFmtId="10" fontId="11" fillId="0" borderId="10" xfId="2" applyNumberFormat="1" applyFont="1" applyBorder="1" applyAlignment="1" applyProtection="1">
      <alignment horizontal="center" vertical="center"/>
      <protection hidden="1"/>
    </xf>
    <xf numFmtId="0" fontId="12" fillId="0" borderId="12" xfId="2" applyFont="1" applyBorder="1" applyAlignment="1" applyProtection="1">
      <alignment horizontal="center" vertical="center"/>
      <protection hidden="1"/>
    </xf>
    <xf numFmtId="10" fontId="11" fillId="0" borderId="12" xfId="2" applyNumberFormat="1" applyFont="1" applyBorder="1" applyAlignment="1" applyProtection="1">
      <alignment horizontal="center" vertical="center"/>
      <protection hidden="1"/>
    </xf>
    <xf numFmtId="10" fontId="11" fillId="0" borderId="15" xfId="2" applyNumberFormat="1" applyFont="1" applyBorder="1" applyAlignment="1" applyProtection="1">
      <alignment horizontal="center" vertical="center"/>
      <protection hidden="1"/>
    </xf>
    <xf numFmtId="164" fontId="11" fillId="0" borderId="0" xfId="2" applyNumberFormat="1" applyFont="1" applyAlignment="1" applyProtection="1">
      <alignment horizontal="center" vertical="center"/>
      <protection hidden="1"/>
    </xf>
    <xf numFmtId="164" fontId="11" fillId="0" borderId="28" xfId="2" applyNumberFormat="1" applyFont="1" applyBorder="1" applyAlignment="1" applyProtection="1">
      <alignment horizontal="center" vertical="center"/>
      <protection hidden="1"/>
    </xf>
    <xf numFmtId="164" fontId="11" fillId="0" borderId="30" xfId="2" applyNumberFormat="1" applyFont="1" applyBorder="1" applyAlignment="1" applyProtection="1">
      <alignment horizontal="center" vertical="center"/>
      <protection hidden="1"/>
    </xf>
    <xf numFmtId="164" fontId="11" fillId="0" borderId="31" xfId="2" applyNumberFormat="1" applyFont="1" applyBorder="1" applyAlignment="1" applyProtection="1">
      <alignment horizontal="center" vertical="center"/>
      <protection hidden="1"/>
    </xf>
    <xf numFmtId="164" fontId="11" fillId="0" borderId="32" xfId="2" applyNumberFormat="1" applyFont="1" applyBorder="1" applyAlignment="1" applyProtection="1">
      <alignment horizontal="center" vertical="center"/>
      <protection hidden="1"/>
    </xf>
    <xf numFmtId="164" fontId="11" fillId="0" borderId="33" xfId="2" applyNumberFormat="1" applyFont="1" applyBorder="1" applyAlignment="1" applyProtection="1">
      <alignment horizontal="center" vertical="center"/>
      <protection hidden="1"/>
    </xf>
    <xf numFmtId="164" fontId="11" fillId="0" borderId="34" xfId="2" applyNumberFormat="1" applyFont="1" applyBorder="1" applyAlignment="1" applyProtection="1">
      <alignment horizontal="center" vertical="center"/>
      <protection hidden="1"/>
    </xf>
    <xf numFmtId="164" fontId="11" fillId="0" borderId="35" xfId="2" applyNumberFormat="1" applyFont="1" applyBorder="1" applyAlignment="1" applyProtection="1">
      <alignment horizontal="center" vertical="center"/>
      <protection hidden="1"/>
    </xf>
    <xf numFmtId="164" fontId="11" fillId="0" borderId="36" xfId="2" applyNumberFormat="1" applyFont="1" applyBorder="1" applyAlignment="1" applyProtection="1">
      <alignment horizontal="center" vertical="center"/>
      <protection hidden="1"/>
    </xf>
    <xf numFmtId="164" fontId="11" fillId="0" borderId="37" xfId="2" applyNumberFormat="1" applyFont="1" applyBorder="1" applyAlignment="1" applyProtection="1">
      <alignment horizontal="center" vertical="center"/>
      <protection hidden="1"/>
    </xf>
    <xf numFmtId="0" fontId="14" fillId="7" borderId="0" xfId="2" applyFont="1" applyFill="1" applyAlignment="1" applyProtection="1">
      <alignment horizontal="left" vertical="center"/>
      <protection hidden="1"/>
    </xf>
    <xf numFmtId="0" fontId="6" fillId="7" borderId="0" xfId="2" applyFont="1" applyFill="1" applyAlignment="1" applyProtection="1">
      <alignment horizontal="center" vertical="center"/>
      <protection hidden="1"/>
    </xf>
    <xf numFmtId="0" fontId="0" fillId="0" borderId="0" xfId="0" applyProtection="1">
      <protection hidden="1"/>
    </xf>
    <xf numFmtId="164" fontId="11" fillId="0" borderId="42" xfId="2" applyNumberFormat="1" applyFont="1" applyBorder="1" applyAlignment="1" applyProtection="1">
      <alignment horizontal="center" vertical="center"/>
      <protection hidden="1"/>
    </xf>
    <xf numFmtId="164" fontId="11" fillId="0" borderId="43" xfId="2" applyNumberFormat="1" applyFont="1" applyBorder="1" applyAlignment="1" applyProtection="1">
      <alignment horizontal="center" vertical="center"/>
      <protection hidden="1"/>
    </xf>
    <xf numFmtId="164" fontId="11" fillId="0" borderId="44" xfId="2" applyNumberFormat="1" applyFont="1" applyBorder="1" applyAlignment="1" applyProtection="1">
      <alignment horizontal="center" vertical="center"/>
      <protection hidden="1"/>
    </xf>
    <xf numFmtId="164" fontId="11" fillId="0" borderId="45" xfId="2" applyNumberFormat="1" applyFont="1" applyBorder="1" applyAlignment="1" applyProtection="1">
      <alignment horizontal="center" vertical="center"/>
      <protection hidden="1"/>
    </xf>
    <xf numFmtId="164" fontId="11" fillId="0" borderId="46" xfId="2" applyNumberFormat="1" applyFont="1" applyBorder="1" applyAlignment="1" applyProtection="1">
      <alignment horizontal="center" vertical="center"/>
      <protection hidden="1"/>
    </xf>
    <xf numFmtId="164" fontId="11" fillId="0" borderId="12" xfId="2" applyNumberFormat="1" applyFont="1" applyBorder="1" applyAlignment="1" applyProtection="1">
      <alignment horizontal="center" vertical="center"/>
      <protection hidden="1"/>
    </xf>
    <xf numFmtId="164" fontId="11" fillId="0" borderId="9" xfId="2" applyNumberFormat="1" applyFont="1" applyBorder="1" applyAlignment="1" applyProtection="1">
      <alignment horizontal="center" vertical="center"/>
      <protection hidden="1"/>
    </xf>
    <xf numFmtId="164" fontId="11" fillId="0" borderId="10" xfId="2" applyNumberFormat="1" applyFont="1" applyBorder="1" applyAlignment="1" applyProtection="1">
      <alignment horizontal="center" vertical="center"/>
      <protection hidden="1"/>
    </xf>
    <xf numFmtId="164" fontId="11" fillId="0" borderId="47" xfId="2" applyNumberFormat="1" applyFont="1" applyBorder="1" applyAlignment="1" applyProtection="1">
      <alignment horizontal="center" vertical="center"/>
      <protection hidden="1"/>
    </xf>
    <xf numFmtId="0" fontId="1" fillId="0" borderId="0" xfId="2" applyAlignment="1" applyProtection="1">
      <alignment horizontal="center" vertical="center"/>
      <protection hidden="1"/>
    </xf>
    <xf numFmtId="0" fontId="1" fillId="0" borderId="0" xfId="2" applyAlignment="1" applyProtection="1">
      <alignment vertical="center"/>
      <protection hidden="1"/>
    </xf>
    <xf numFmtId="0" fontId="10" fillId="3" borderId="3" xfId="2" applyFont="1" applyFill="1" applyBorder="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10" fontId="1" fillId="0" borderId="0" xfId="1" applyNumberFormat="1" applyFont="1" applyBorder="1" applyAlignment="1" applyProtection="1">
      <alignment horizontal="center" vertical="center"/>
      <protection hidden="1"/>
    </xf>
    <xf numFmtId="0" fontId="15" fillId="0" borderId="0" xfId="2" applyFont="1" applyAlignment="1" applyProtection="1">
      <alignment vertical="center"/>
      <protection hidden="1"/>
    </xf>
    <xf numFmtId="0" fontId="6" fillId="8" borderId="1" xfId="2" applyFont="1" applyFill="1" applyBorder="1" applyAlignment="1" applyProtection="1">
      <alignment horizontal="center" vertical="center"/>
      <protection hidden="1"/>
    </xf>
    <xf numFmtId="165" fontId="16" fillId="0" borderId="0" xfId="2" applyNumberFormat="1" applyFont="1" applyAlignment="1" applyProtection="1">
      <alignment vertical="center"/>
      <protection hidden="1"/>
    </xf>
    <xf numFmtId="166" fontId="2" fillId="10" borderId="0" xfId="2" applyNumberFormat="1" applyFont="1" applyFill="1" applyAlignment="1" applyProtection="1">
      <alignment vertical="center"/>
      <protection hidden="1"/>
    </xf>
    <xf numFmtId="166" fontId="2" fillId="12" borderId="0" xfId="2" applyNumberFormat="1" applyFont="1" applyFill="1" applyAlignment="1" applyProtection="1">
      <alignment vertical="center"/>
      <protection hidden="1"/>
    </xf>
    <xf numFmtId="166" fontId="2" fillId="14" borderId="0" xfId="2" applyNumberFormat="1" applyFont="1" applyFill="1" applyAlignment="1" applyProtection="1">
      <alignment vertical="center"/>
      <protection hidden="1"/>
    </xf>
    <xf numFmtId="166" fontId="2" fillId="16" borderId="0" xfId="2" applyNumberFormat="1" applyFont="1" applyFill="1" applyAlignment="1" applyProtection="1">
      <alignment vertical="center"/>
      <protection hidden="1"/>
    </xf>
    <xf numFmtId="166" fontId="2" fillId="18" borderId="0" xfId="2" applyNumberFormat="1" applyFont="1" applyFill="1" applyAlignment="1" applyProtection="1">
      <alignment vertical="center"/>
      <protection hidden="1"/>
    </xf>
    <xf numFmtId="166" fontId="2" fillId="19" borderId="0" xfId="2" applyNumberFormat="1" applyFont="1" applyFill="1" applyAlignment="1" applyProtection="1">
      <alignment vertical="center"/>
      <protection hidden="1"/>
    </xf>
    <xf numFmtId="0" fontId="2" fillId="4" borderId="0" xfId="3" applyFont="1" applyFill="1"/>
    <xf numFmtId="165" fontId="2" fillId="0" borderId="0" xfId="2" applyNumberFormat="1" applyFont="1" applyAlignment="1" applyProtection="1">
      <alignment vertical="center"/>
      <protection hidden="1"/>
    </xf>
    <xf numFmtId="166" fontId="2" fillId="0" borderId="0" xfId="2" applyNumberFormat="1" applyFont="1" applyAlignment="1" applyProtection="1">
      <alignment vertical="center"/>
      <protection hidden="1"/>
    </xf>
    <xf numFmtId="0" fontId="4" fillId="0" borderId="0" xfId="3" applyAlignment="1">
      <alignment horizontal="center"/>
    </xf>
    <xf numFmtId="0" fontId="2" fillId="0" borderId="0" xfId="4" applyFont="1" applyAlignment="1">
      <alignment horizontal="right"/>
    </xf>
    <xf numFmtId="166" fontId="4" fillId="14" borderId="0" xfId="0" applyNumberFormat="1" applyFont="1" applyFill="1"/>
    <xf numFmtId="166" fontId="4" fillId="14" borderId="0" xfId="3" applyNumberFormat="1" applyFill="1"/>
    <xf numFmtId="166" fontId="18" fillId="14" borderId="0" xfId="2" applyNumberFormat="1" applyFont="1" applyFill="1" applyAlignment="1" applyProtection="1">
      <alignment vertical="center"/>
      <protection hidden="1"/>
    </xf>
    <xf numFmtId="166" fontId="19" fillId="18" borderId="0" xfId="0" applyNumberFormat="1" applyFont="1" applyFill="1"/>
    <xf numFmtId="166" fontId="18" fillId="18" borderId="0" xfId="2" applyNumberFormat="1" applyFont="1" applyFill="1" applyAlignment="1" applyProtection="1">
      <alignment vertical="center"/>
      <protection hidden="1"/>
    </xf>
    <xf numFmtId="166" fontId="4" fillId="18" borderId="0" xfId="3" applyNumberFormat="1" applyFill="1"/>
    <xf numFmtId="166" fontId="4" fillId="20" borderId="0" xfId="0" applyNumberFormat="1" applyFont="1" applyFill="1"/>
    <xf numFmtId="166" fontId="4" fillId="20" borderId="0" xfId="3" applyNumberFormat="1" applyFill="1"/>
    <xf numFmtId="166" fontId="18" fillId="20" borderId="0" xfId="2" applyNumberFormat="1" applyFont="1" applyFill="1" applyAlignment="1" applyProtection="1">
      <alignment vertical="center"/>
      <protection hidden="1"/>
    </xf>
    <xf numFmtId="166" fontId="4" fillId="21" borderId="0" xfId="0" applyNumberFormat="1" applyFont="1" applyFill="1"/>
    <xf numFmtId="166" fontId="18" fillId="21" borderId="0" xfId="2" applyNumberFormat="1" applyFont="1" applyFill="1" applyAlignment="1" applyProtection="1">
      <alignment vertical="center"/>
      <protection hidden="1"/>
    </xf>
    <xf numFmtId="166" fontId="4" fillId="21" borderId="0" xfId="3" applyNumberFormat="1" applyFill="1"/>
    <xf numFmtId="166" fontId="18" fillId="22" borderId="0" xfId="2" applyNumberFormat="1" applyFont="1" applyFill="1" applyAlignment="1" applyProtection="1">
      <alignment vertical="center"/>
      <protection hidden="1"/>
    </xf>
    <xf numFmtId="166" fontId="4" fillId="22" borderId="0" xfId="3" applyNumberFormat="1" applyFill="1"/>
    <xf numFmtId="0" fontId="7" fillId="23" borderId="18" xfId="0" applyFont="1" applyFill="1" applyBorder="1"/>
    <xf numFmtId="10" fontId="7" fillId="23" borderId="17" xfId="0" applyNumberFormat="1" applyFont="1" applyFill="1" applyBorder="1"/>
    <xf numFmtId="0" fontId="21" fillId="25" borderId="19" xfId="3" applyFont="1" applyFill="1" applyBorder="1" applyAlignment="1">
      <alignment horizontal="center" vertical="center"/>
    </xf>
    <xf numFmtId="0" fontId="21" fillId="25" borderId="49" xfId="3" applyFont="1" applyFill="1" applyBorder="1" applyAlignment="1">
      <alignment horizontal="center" vertical="center"/>
    </xf>
    <xf numFmtId="0" fontId="21" fillId="25" borderId="50" xfId="3" applyFont="1" applyFill="1" applyBorder="1" applyAlignment="1">
      <alignment horizontal="center" vertical="center"/>
    </xf>
    <xf numFmtId="0" fontId="21" fillId="25" borderId="0" xfId="3" applyFont="1" applyFill="1" applyAlignment="1">
      <alignment horizontal="center" vertical="center"/>
    </xf>
    <xf numFmtId="0" fontId="22" fillId="3" borderId="19" xfId="3" applyFont="1" applyFill="1" applyBorder="1" applyAlignment="1">
      <alignment vertical="center"/>
    </xf>
    <xf numFmtId="10" fontId="23" fillId="0" borderId="49" xfId="3" applyNumberFormat="1" applyFont="1" applyBorder="1" applyAlignment="1">
      <alignment horizontal="center" vertical="center"/>
    </xf>
    <xf numFmtId="10" fontId="23" fillId="0" borderId="50" xfId="3" applyNumberFormat="1" applyFont="1" applyBorder="1" applyAlignment="1">
      <alignment horizontal="center" vertical="center"/>
    </xf>
    <xf numFmtId="10" fontId="23" fillId="0" borderId="0" xfId="3" applyNumberFormat="1" applyFont="1" applyAlignment="1">
      <alignment horizontal="center" vertical="center"/>
    </xf>
    <xf numFmtId="10" fontId="24" fillId="0" borderId="49" xfId="3" applyNumberFormat="1" applyFont="1" applyBorder="1" applyAlignment="1">
      <alignment horizontal="center" vertical="center"/>
    </xf>
    <xf numFmtId="10" fontId="24" fillId="0" borderId="50" xfId="3" applyNumberFormat="1" applyFont="1" applyBorder="1" applyAlignment="1">
      <alignment horizontal="center" vertical="center"/>
    </xf>
    <xf numFmtId="10" fontId="24" fillId="0" borderId="0" xfId="3" applyNumberFormat="1" applyFont="1" applyAlignment="1">
      <alignment horizontal="center" vertical="center"/>
    </xf>
    <xf numFmtId="0" fontId="22" fillId="3" borderId="21" xfId="3" applyFont="1" applyFill="1" applyBorder="1" applyAlignment="1">
      <alignment vertical="center"/>
    </xf>
    <xf numFmtId="10" fontId="23" fillId="0" borderId="51" xfId="3" applyNumberFormat="1" applyFont="1" applyBorder="1" applyAlignment="1">
      <alignment horizontal="center" vertical="center"/>
    </xf>
    <xf numFmtId="10" fontId="23" fillId="0" borderId="52" xfId="3" applyNumberFormat="1" applyFont="1" applyBorder="1" applyAlignment="1">
      <alignment horizontal="center" vertical="center"/>
    </xf>
    <xf numFmtId="10" fontId="23" fillId="0" borderId="53" xfId="3" applyNumberFormat="1" applyFont="1" applyBorder="1" applyAlignment="1">
      <alignment horizontal="center" vertical="center"/>
    </xf>
    <xf numFmtId="10" fontId="13" fillId="2" borderId="14" xfId="2" applyNumberFormat="1" applyFont="1" applyFill="1" applyBorder="1" applyAlignment="1" applyProtection="1">
      <alignment horizontal="center" vertical="center"/>
      <protection hidden="1"/>
    </xf>
    <xf numFmtId="0" fontId="25" fillId="0" borderId="0" xfId="2" applyFont="1" applyAlignment="1" applyProtection="1">
      <alignment vertical="center"/>
      <protection hidden="1"/>
    </xf>
    <xf numFmtId="0" fontId="5" fillId="0" borderId="1" xfId="2" applyFont="1" applyBorder="1" applyAlignment="1" applyProtection="1">
      <alignment horizontal="center" vertical="center"/>
      <protection hidden="1"/>
    </xf>
    <xf numFmtId="0" fontId="27" fillId="0" borderId="0" xfId="2" applyFont="1" applyAlignment="1" applyProtection="1">
      <alignment vertical="center"/>
      <protection hidden="1"/>
    </xf>
    <xf numFmtId="0" fontId="2" fillId="7" borderId="0" xfId="2" applyFont="1" applyFill="1" applyAlignment="1" applyProtection="1">
      <alignment vertical="center"/>
      <protection hidden="1"/>
    </xf>
    <xf numFmtId="0" fontId="28" fillId="0" borderId="0" xfId="2" applyFont="1" applyAlignment="1" applyProtection="1">
      <alignment vertical="center"/>
      <protection hidden="1"/>
    </xf>
    <xf numFmtId="0" fontId="29" fillId="26" borderId="58" xfId="2" applyFont="1" applyFill="1" applyBorder="1" applyAlignment="1" applyProtection="1">
      <alignment vertical="center"/>
      <protection hidden="1"/>
    </xf>
    <xf numFmtId="0" fontId="2" fillId="0" borderId="0" xfId="2" applyFont="1" applyProtection="1">
      <protection hidden="1"/>
    </xf>
    <xf numFmtId="0" fontId="30" fillId="0" borderId="0" xfId="2" applyFont="1" applyAlignment="1" applyProtection="1">
      <alignment vertical="center"/>
      <protection hidden="1"/>
    </xf>
    <xf numFmtId="0" fontId="10" fillId="3" borderId="61" xfId="2" applyFont="1" applyFill="1" applyBorder="1" applyAlignment="1" applyProtection="1">
      <alignment horizontal="center" vertical="center"/>
      <protection hidden="1"/>
    </xf>
    <xf numFmtId="0" fontId="10" fillId="3" borderId="62" xfId="2" applyFont="1" applyFill="1" applyBorder="1" applyAlignment="1" applyProtection="1">
      <alignment horizontal="center" vertical="center"/>
      <protection hidden="1"/>
    </xf>
    <xf numFmtId="0" fontId="10" fillId="3" borderId="63" xfId="2" applyFont="1" applyFill="1" applyBorder="1" applyAlignment="1" applyProtection="1">
      <alignment horizontal="center" vertical="center"/>
      <protection hidden="1"/>
    </xf>
    <xf numFmtId="10" fontId="10" fillId="3" borderId="64" xfId="1" applyNumberFormat="1" applyFont="1" applyFill="1" applyBorder="1" applyAlignment="1" applyProtection="1">
      <alignment horizontal="center" vertical="center"/>
      <protection hidden="1"/>
    </xf>
    <xf numFmtId="10" fontId="5" fillId="27" borderId="61" xfId="2" applyNumberFormat="1" applyFont="1" applyFill="1" applyBorder="1" applyAlignment="1" applyProtection="1">
      <alignment horizontal="center" vertical="center"/>
      <protection hidden="1"/>
    </xf>
    <xf numFmtId="2" fontId="11" fillId="0" borderId="0" xfId="2" applyNumberFormat="1" applyFont="1" applyAlignment="1" applyProtection="1">
      <alignment horizontal="center" vertical="center"/>
      <protection hidden="1"/>
    </xf>
    <xf numFmtId="0" fontId="12" fillId="0" borderId="0" xfId="2" applyFont="1" applyAlignment="1" applyProtection="1">
      <alignment horizontal="center" vertical="center"/>
      <protection hidden="1"/>
    </xf>
    <xf numFmtId="10" fontId="11" fillId="0" borderId="0" xfId="2" applyNumberFormat="1" applyFont="1" applyAlignment="1" applyProtection="1">
      <alignment horizontal="center" vertical="center"/>
      <protection hidden="1"/>
    </xf>
    <xf numFmtId="167" fontId="11" fillId="0" borderId="0" xfId="2" applyNumberFormat="1" applyFont="1" applyAlignment="1" applyProtection="1">
      <alignment horizontal="center" vertical="center"/>
      <protection hidden="1"/>
    </xf>
    <xf numFmtId="0" fontId="3" fillId="0" borderId="0" xfId="2" applyFont="1" applyAlignment="1" applyProtection="1">
      <alignment horizontal="center" vertical="center"/>
      <protection hidden="1"/>
    </xf>
    <xf numFmtId="0" fontId="11" fillId="7" borderId="0" xfId="2" applyFont="1" applyFill="1" applyAlignment="1" applyProtection="1">
      <alignment horizontal="center" vertical="center"/>
      <protection hidden="1"/>
    </xf>
    <xf numFmtId="0" fontId="31" fillId="0" borderId="0" xfId="2" applyFont="1" applyAlignment="1" applyProtection="1">
      <alignment vertical="center"/>
      <protection hidden="1"/>
    </xf>
    <xf numFmtId="0" fontId="32" fillId="0" borderId="0" xfId="2" applyFont="1" applyAlignment="1" applyProtection="1">
      <alignment vertical="center"/>
      <protection hidden="1"/>
    </xf>
    <xf numFmtId="0" fontId="6" fillId="0" borderId="0" xfId="5" applyFont="1" applyAlignment="1" applyProtection="1">
      <alignment vertical="center"/>
      <protection hidden="1"/>
    </xf>
    <xf numFmtId="0" fontId="1" fillId="0" borderId="0" xfId="5" applyAlignment="1" applyProtection="1">
      <alignment horizontal="left" vertical="center"/>
      <protection hidden="1"/>
    </xf>
    <xf numFmtId="0" fontId="33" fillId="0" borderId="0" xfId="2" applyFont="1" applyAlignment="1" applyProtection="1">
      <alignment horizontal="center" vertical="center"/>
      <protection hidden="1"/>
    </xf>
    <xf numFmtId="8" fontId="11" fillId="0" borderId="0" xfId="2" applyNumberFormat="1" applyFont="1" applyAlignment="1" applyProtection="1">
      <alignment horizontal="center" vertical="center"/>
      <protection hidden="1"/>
    </xf>
    <xf numFmtId="0" fontId="8" fillId="0" borderId="0" xfId="2" applyFont="1" applyAlignment="1" applyProtection="1">
      <alignment horizontal="center" vertical="center"/>
      <protection hidden="1"/>
    </xf>
    <xf numFmtId="10" fontId="26" fillId="3" borderId="1" xfId="1" applyNumberFormat="1" applyFont="1" applyFill="1" applyBorder="1" applyAlignment="1" applyProtection="1">
      <alignment horizontal="center" vertical="center"/>
      <protection hidden="1"/>
    </xf>
    <xf numFmtId="0" fontId="6" fillId="0" borderId="0" xfId="0" applyFont="1" applyProtection="1">
      <protection hidden="1"/>
    </xf>
    <xf numFmtId="14" fontId="6" fillId="0" borderId="0" xfId="2" applyNumberFormat="1" applyFont="1" applyAlignment="1" applyProtection="1">
      <alignment horizontal="center" vertical="center"/>
      <protection hidden="1"/>
    </xf>
    <xf numFmtId="0" fontId="6" fillId="0" borderId="0" xfId="0" applyFont="1" applyAlignment="1" applyProtection="1">
      <alignment horizontal="center" vertical="top"/>
      <protection hidden="1"/>
    </xf>
    <xf numFmtId="0" fontId="7" fillId="0" borderId="0" xfId="0" applyFont="1" applyProtection="1">
      <protection hidden="1"/>
    </xf>
    <xf numFmtId="10" fontId="6" fillId="0" borderId="0" xfId="1" applyNumberFormat="1" applyFont="1" applyFill="1" applyBorder="1" applyAlignment="1" applyProtection="1">
      <alignment horizontal="center" vertical="center"/>
      <protection hidden="1"/>
    </xf>
    <xf numFmtId="0" fontId="10" fillId="3" borderId="2" xfId="2" applyFont="1" applyFill="1" applyBorder="1" applyAlignment="1" applyProtection="1">
      <alignment horizontal="center" vertical="center"/>
      <protection hidden="1"/>
    </xf>
    <xf numFmtId="0" fontId="10" fillId="3" borderId="3" xfId="2" applyFont="1" applyFill="1" applyBorder="1" applyAlignment="1" applyProtection="1">
      <alignment horizontal="center" vertical="center"/>
      <protection hidden="1"/>
    </xf>
    <xf numFmtId="0" fontId="5" fillId="4" borderId="38" xfId="2" applyFont="1" applyFill="1" applyBorder="1" applyAlignment="1" applyProtection="1">
      <alignment horizontal="left" vertical="center" indent="4"/>
      <protection hidden="1"/>
    </xf>
    <xf numFmtId="0" fontId="5" fillId="4" borderId="39" xfId="2" applyFont="1" applyFill="1" applyBorder="1" applyAlignment="1" applyProtection="1">
      <alignment horizontal="left" vertical="center" indent="4"/>
      <protection hidden="1"/>
    </xf>
    <xf numFmtId="0" fontId="6" fillId="0" borderId="0" xfId="0" applyFont="1" applyAlignment="1" applyProtection="1">
      <alignment horizontal="center" vertical="top" wrapText="1"/>
      <protection hidden="1"/>
    </xf>
    <xf numFmtId="0" fontId="5" fillId="4" borderId="11" xfId="2" applyFont="1" applyFill="1" applyBorder="1" applyAlignment="1" applyProtection="1">
      <alignment horizontal="left" vertical="center" indent="4"/>
      <protection hidden="1"/>
    </xf>
    <xf numFmtId="0" fontId="5" fillId="4" borderId="20" xfId="2" applyFont="1" applyFill="1" applyBorder="1" applyAlignment="1" applyProtection="1">
      <alignment horizontal="left" vertical="center" indent="4"/>
      <protection hidden="1"/>
    </xf>
    <xf numFmtId="0" fontId="11" fillId="0" borderId="7" xfId="2" applyFont="1" applyBorder="1" applyAlignment="1" applyProtection="1">
      <alignment horizontal="center" vertical="center"/>
      <protection hidden="1"/>
    </xf>
    <xf numFmtId="0" fontId="11" fillId="0" borderId="8" xfId="2" applyFont="1" applyBorder="1" applyAlignment="1" applyProtection="1">
      <alignment horizontal="center" vertical="center"/>
      <protection hidden="1"/>
    </xf>
    <xf numFmtId="0" fontId="11" fillId="0" borderId="11" xfId="2" applyFont="1" applyBorder="1" applyAlignment="1" applyProtection="1">
      <alignment horizontal="center" vertical="center"/>
      <protection hidden="1"/>
    </xf>
    <xf numFmtId="0" fontId="11" fillId="0" borderId="12" xfId="2" applyFont="1" applyBorder="1" applyAlignment="1" applyProtection="1">
      <alignment horizontal="center" vertical="center"/>
      <protection hidden="1"/>
    </xf>
    <xf numFmtId="0" fontId="10" fillId="3" borderId="40" xfId="2" applyFont="1" applyFill="1" applyBorder="1" applyAlignment="1" applyProtection="1">
      <alignment horizontal="center" vertical="center"/>
      <protection hidden="1"/>
    </xf>
    <xf numFmtId="0" fontId="10" fillId="3" borderId="41" xfId="2" applyFont="1" applyFill="1" applyBorder="1" applyAlignment="1" applyProtection="1">
      <alignment horizontal="center" vertical="center"/>
      <protection hidden="1"/>
    </xf>
    <xf numFmtId="0" fontId="5" fillId="4" borderId="26" xfId="2" applyFont="1" applyFill="1" applyBorder="1" applyAlignment="1" applyProtection="1">
      <alignment horizontal="left" vertical="center" indent="4"/>
      <protection hidden="1"/>
    </xf>
    <xf numFmtId="0" fontId="5" fillId="4" borderId="27" xfId="2" applyFont="1" applyFill="1" applyBorder="1" applyAlignment="1" applyProtection="1">
      <alignment horizontal="left" vertical="center" indent="4"/>
      <protection hidden="1"/>
    </xf>
    <xf numFmtId="0" fontId="11" fillId="4" borderId="11" xfId="2" applyFont="1" applyFill="1" applyBorder="1" applyAlignment="1" applyProtection="1">
      <alignment horizontal="left" vertical="center" indent="4"/>
      <protection hidden="1"/>
    </xf>
    <xf numFmtId="0" fontId="11" fillId="4" borderId="20" xfId="2" applyFont="1" applyFill="1" applyBorder="1" applyAlignment="1" applyProtection="1">
      <alignment horizontal="left" vertical="center" indent="4"/>
      <protection hidden="1"/>
    </xf>
    <xf numFmtId="0" fontId="6" fillId="6" borderId="16" xfId="2" applyFont="1" applyFill="1" applyBorder="1" applyAlignment="1" applyProtection="1">
      <alignment horizontal="center" vertical="center"/>
      <protection hidden="1"/>
    </xf>
    <xf numFmtId="0" fontId="6" fillId="6" borderId="20" xfId="2" applyFont="1" applyFill="1" applyBorder="1" applyAlignment="1" applyProtection="1">
      <alignment horizontal="center" vertical="center"/>
      <protection hidden="1"/>
    </xf>
    <xf numFmtId="0" fontId="5" fillId="4" borderId="56" xfId="2" applyFont="1" applyFill="1" applyBorder="1" applyAlignment="1" applyProtection="1">
      <alignment horizontal="left" vertical="center" indent="4"/>
      <protection hidden="1"/>
    </xf>
    <xf numFmtId="0" fontId="11" fillId="4" borderId="0" xfId="2" applyFont="1" applyFill="1" applyAlignment="1" applyProtection="1">
      <alignment horizontal="left" vertical="center" indent="4"/>
      <protection hidden="1"/>
    </xf>
    <xf numFmtId="0" fontId="6" fillId="0" borderId="0" xfId="2" applyFont="1" applyAlignment="1" applyProtection="1">
      <alignment horizontal="center" vertical="center"/>
      <protection hidden="1"/>
    </xf>
    <xf numFmtId="0" fontId="9" fillId="2" borderId="0" xfId="2" applyFont="1" applyFill="1" applyAlignment="1" applyProtection="1">
      <alignment horizontal="center" vertical="center"/>
      <protection hidden="1"/>
    </xf>
    <xf numFmtId="0" fontId="5" fillId="2" borderId="1" xfId="2" applyFont="1" applyFill="1" applyBorder="1" applyAlignment="1" applyProtection="1">
      <alignment horizontal="center" vertical="center"/>
      <protection hidden="1"/>
    </xf>
    <xf numFmtId="0" fontId="5" fillId="2" borderId="13" xfId="2" applyFont="1" applyFill="1" applyBorder="1" applyAlignment="1" applyProtection="1">
      <alignment horizontal="center" vertical="center"/>
      <protection hidden="1"/>
    </xf>
    <xf numFmtId="0" fontId="5" fillId="4" borderId="0" xfId="2" applyFont="1" applyFill="1" applyAlignment="1" applyProtection="1">
      <alignment horizontal="left" vertical="center" indent="4"/>
      <protection hidden="1"/>
    </xf>
    <xf numFmtId="0" fontId="5" fillId="4" borderId="57" xfId="2" applyFont="1" applyFill="1" applyBorder="1" applyAlignment="1" applyProtection="1">
      <alignment horizontal="left" vertical="center" indent="4"/>
      <protection hidden="1"/>
    </xf>
    <xf numFmtId="0" fontId="13" fillId="7" borderId="0" xfId="2" applyFont="1" applyFill="1" applyAlignment="1" applyProtection="1">
      <alignment horizontal="center" vertical="center"/>
      <protection hidden="1"/>
    </xf>
    <xf numFmtId="0" fontId="13" fillId="5" borderId="13" xfId="2" applyFont="1" applyFill="1" applyBorder="1" applyAlignment="1" applyProtection="1">
      <alignment horizontal="center" vertical="center"/>
      <protection hidden="1"/>
    </xf>
    <xf numFmtId="0" fontId="13" fillId="5" borderId="29" xfId="2" applyFont="1" applyFill="1" applyBorder="1" applyAlignment="1" applyProtection="1">
      <alignment horizontal="center" vertical="center"/>
      <protection hidden="1"/>
    </xf>
    <xf numFmtId="0" fontId="13" fillId="5" borderId="14" xfId="2" applyFont="1" applyFill="1" applyBorder="1" applyAlignment="1" applyProtection="1">
      <alignment horizontal="center" vertical="center"/>
      <protection hidden="1"/>
    </xf>
    <xf numFmtId="0" fontId="6" fillId="7" borderId="0" xfId="2" applyFont="1" applyFill="1" applyAlignment="1" applyProtection="1">
      <alignment horizontal="center" vertical="center"/>
      <protection hidden="1"/>
    </xf>
    <xf numFmtId="10" fontId="1" fillId="7" borderId="0" xfId="1" applyNumberFormat="1" applyFont="1" applyFill="1" applyBorder="1" applyAlignment="1" applyProtection="1">
      <alignment horizontal="center" vertical="center"/>
      <protection hidden="1"/>
    </xf>
    <xf numFmtId="0" fontId="10" fillId="3" borderId="54" xfId="2" applyFont="1" applyFill="1" applyBorder="1" applyAlignment="1" applyProtection="1">
      <alignment horizontal="center" vertical="center"/>
      <protection hidden="1"/>
    </xf>
    <xf numFmtId="0" fontId="11" fillId="0" borderId="55" xfId="2" applyFont="1" applyBorder="1" applyAlignment="1" applyProtection="1">
      <alignment horizontal="center" vertical="center"/>
      <protection hidden="1"/>
    </xf>
    <xf numFmtId="0" fontId="11" fillId="0" borderId="0" xfId="2" applyFont="1" applyAlignment="1" applyProtection="1">
      <alignment horizontal="center" vertical="center"/>
      <protection hidden="1"/>
    </xf>
    <xf numFmtId="0" fontId="10" fillId="3" borderId="11" xfId="2" applyFont="1" applyFill="1" applyBorder="1" applyAlignment="1" applyProtection="1">
      <alignment horizontal="center" vertical="center"/>
      <protection hidden="1"/>
    </xf>
    <xf numFmtId="0" fontId="10" fillId="3" borderId="0" xfId="2" applyFont="1" applyFill="1" applyAlignment="1" applyProtection="1">
      <alignment horizontal="center" vertical="center"/>
      <protection hidden="1"/>
    </xf>
    <xf numFmtId="10" fontId="1" fillId="0" borderId="22" xfId="1" applyNumberFormat="1" applyFont="1" applyBorder="1" applyAlignment="1" applyProtection="1">
      <alignment horizontal="center" vertical="center"/>
      <protection hidden="1"/>
    </xf>
    <xf numFmtId="10" fontId="1" fillId="0" borderId="23" xfId="1" applyNumberFormat="1" applyFont="1" applyBorder="1" applyAlignment="1" applyProtection="1">
      <alignment horizontal="center" vertical="center"/>
      <protection hidden="1"/>
    </xf>
    <xf numFmtId="0" fontId="6" fillId="0" borderId="18" xfId="2" applyFont="1" applyBorder="1" applyAlignment="1" applyProtection="1">
      <alignment horizontal="center" vertical="center"/>
      <protection hidden="1"/>
    </xf>
    <xf numFmtId="0" fontId="6" fillId="0" borderId="24" xfId="2" applyFont="1" applyBorder="1" applyAlignment="1" applyProtection="1">
      <alignment horizontal="center" vertical="center"/>
      <protection hidden="1"/>
    </xf>
    <xf numFmtId="0" fontId="6" fillId="0" borderId="25" xfId="2" applyFont="1" applyBorder="1" applyAlignment="1" applyProtection="1">
      <alignment horizontal="center" vertical="center"/>
      <protection hidden="1"/>
    </xf>
    <xf numFmtId="0" fontId="6" fillId="2" borderId="13" xfId="2" applyFont="1" applyFill="1" applyBorder="1" applyAlignment="1" applyProtection="1">
      <alignment horizontal="center" vertical="center"/>
      <protection hidden="1"/>
    </xf>
    <xf numFmtId="0" fontId="6" fillId="2" borderId="14" xfId="2" applyFont="1" applyFill="1" applyBorder="1" applyAlignment="1" applyProtection="1">
      <alignment horizontal="center" vertical="center"/>
      <protection hidden="1"/>
    </xf>
    <xf numFmtId="6" fontId="29" fillId="26" borderId="0" xfId="2" applyNumberFormat="1" applyFont="1" applyFill="1" applyAlignment="1" applyProtection="1">
      <alignment vertical="center"/>
      <protection locked="0"/>
    </xf>
    <xf numFmtId="0" fontId="29" fillId="26" borderId="0" xfId="2" applyFont="1" applyFill="1" applyAlignment="1" applyProtection="1">
      <alignment vertical="center"/>
      <protection locked="0"/>
    </xf>
    <xf numFmtId="0" fontId="2" fillId="0" borderId="0" xfId="2" applyFont="1" applyAlignment="1" applyProtection="1">
      <alignment horizontal="center" vertical="top" wrapText="1"/>
      <protection hidden="1"/>
    </xf>
    <xf numFmtId="0" fontId="10" fillId="3" borderId="59" xfId="2" applyFont="1" applyFill="1" applyBorder="1" applyAlignment="1" applyProtection="1">
      <alignment horizontal="center" vertical="center"/>
      <protection hidden="1"/>
    </xf>
    <xf numFmtId="0" fontId="10" fillId="3" borderId="60" xfId="2" applyFont="1" applyFill="1" applyBorder="1" applyAlignment="1" applyProtection="1">
      <alignment horizontal="center" vertical="center"/>
      <protection hidden="1"/>
    </xf>
    <xf numFmtId="0" fontId="5" fillId="27" borderId="59" xfId="2" applyFont="1" applyFill="1" applyBorder="1" applyAlignment="1" applyProtection="1">
      <alignment horizontal="center" vertical="center"/>
      <protection hidden="1"/>
    </xf>
    <xf numFmtId="0" fontId="5" fillId="27" borderId="60" xfId="2" applyFont="1" applyFill="1" applyBorder="1" applyAlignment="1" applyProtection="1">
      <alignment horizontal="center" vertical="center"/>
      <protection hidden="1"/>
    </xf>
    <xf numFmtId="0" fontId="11" fillId="27" borderId="59" xfId="2" applyFont="1" applyFill="1" applyBorder="1" applyAlignment="1" applyProtection="1">
      <alignment horizontal="center" vertical="center"/>
      <protection hidden="1"/>
    </xf>
    <xf numFmtId="0" fontId="11" fillId="27" borderId="60" xfId="2" applyFont="1" applyFill="1" applyBorder="1" applyAlignment="1" applyProtection="1">
      <alignment horizontal="center" vertical="center"/>
      <protection hidden="1"/>
    </xf>
    <xf numFmtId="0" fontId="5" fillId="27" borderId="59" xfId="2" applyFont="1" applyFill="1" applyBorder="1" applyAlignment="1" applyProtection="1">
      <alignment horizontal="left" vertical="center"/>
      <protection hidden="1"/>
    </xf>
    <xf numFmtId="0" fontId="5" fillId="27" borderId="60" xfId="2" applyFont="1" applyFill="1" applyBorder="1" applyAlignment="1" applyProtection="1">
      <alignment horizontal="left" vertical="center"/>
      <protection hidden="1"/>
    </xf>
    <xf numFmtId="0" fontId="10" fillId="3" borderId="62" xfId="2" applyFont="1" applyFill="1" applyBorder="1" applyAlignment="1" applyProtection="1">
      <alignment horizontal="center" vertical="center"/>
      <protection hidden="1"/>
    </xf>
    <xf numFmtId="0" fontId="17" fillId="19" borderId="0" xfId="2" applyFont="1" applyFill="1" applyAlignment="1" applyProtection="1">
      <alignment vertical="center"/>
      <protection hidden="1"/>
    </xf>
    <xf numFmtId="0" fontId="2" fillId="19" borderId="0" xfId="3" applyFont="1" applyFill="1"/>
    <xf numFmtId="0" fontId="17" fillId="9" borderId="0" xfId="2" applyFont="1" applyFill="1" applyAlignment="1" applyProtection="1">
      <alignment vertical="center"/>
      <protection hidden="1"/>
    </xf>
    <xf numFmtId="0" fontId="17" fillId="11" borderId="0" xfId="2" applyFont="1" applyFill="1" applyAlignment="1" applyProtection="1">
      <alignment vertical="center"/>
      <protection hidden="1"/>
    </xf>
    <xf numFmtId="0" fontId="17" fillId="13" borderId="0" xfId="2" applyFont="1" applyFill="1" applyAlignment="1" applyProtection="1">
      <alignment vertical="center"/>
      <protection hidden="1"/>
    </xf>
    <xf numFmtId="0" fontId="2" fillId="13" borderId="0" xfId="3" applyFont="1" applyFill="1"/>
    <xf numFmtId="0" fontId="17" fillId="15" borderId="0" xfId="2" applyFont="1" applyFill="1" applyAlignment="1" applyProtection="1">
      <alignment vertical="center"/>
      <protection hidden="1"/>
    </xf>
    <xf numFmtId="0" fontId="2" fillId="15" borderId="0" xfId="3" applyFont="1" applyFill="1"/>
    <xf numFmtId="0" fontId="17" fillId="17" borderId="0" xfId="2" applyFont="1" applyFill="1" applyAlignment="1" applyProtection="1">
      <alignment vertical="center"/>
      <protection hidden="1"/>
    </xf>
    <xf numFmtId="0" fontId="2" fillId="17" borderId="0" xfId="3" applyFont="1" applyFill="1"/>
    <xf numFmtId="0" fontId="17" fillId="4" borderId="0" xfId="2" applyFont="1" applyFill="1" applyAlignment="1" applyProtection="1">
      <alignment vertical="center"/>
      <protection hidden="1"/>
    </xf>
    <xf numFmtId="0" fontId="2" fillId="4" borderId="0" xfId="3" applyFont="1" applyFill="1"/>
    <xf numFmtId="0" fontId="20" fillId="24" borderId="18" xfId="3" applyFont="1" applyFill="1" applyBorder="1" applyAlignment="1">
      <alignment horizontal="center" vertical="center"/>
    </xf>
    <xf numFmtId="0" fontId="20" fillId="24" borderId="24" xfId="3" applyFont="1" applyFill="1" applyBorder="1" applyAlignment="1">
      <alignment horizontal="center" vertical="center"/>
    </xf>
    <xf numFmtId="0" fontId="20" fillId="24" borderId="48" xfId="3" applyFont="1" applyFill="1" applyBorder="1" applyAlignment="1">
      <alignment horizontal="center" vertical="center"/>
    </xf>
  </cellXfs>
  <cellStyles count="6">
    <cellStyle name="Normal" xfId="0" builtinId="0"/>
    <cellStyle name="Normal 2" xfId="3" xr:uid="{FB710363-363F-4EBB-805B-00F39175EE7E}"/>
    <cellStyle name="Normal_CAMPAÑA 2 TRAMOS" xfId="5" xr:uid="{41EC9D46-9D08-482C-BC35-8B7C868DC8B2}"/>
    <cellStyle name="Normal_Libro2" xfId="4" xr:uid="{A744AA67-1604-464E-A57C-6F17F3B45E6E}"/>
    <cellStyle name="Normal_plantilla definitiva Campaña fin de Año " xfId="2" xr:uid="{00000000-0005-0000-0000-000002000000}"/>
    <cellStyle name="Porcentaje" xfId="1" builtinId="5"/>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44929</xdr:colOff>
      <xdr:row>0</xdr:row>
      <xdr:rowOff>87094</xdr:rowOff>
    </xdr:from>
    <xdr:to>
      <xdr:col>13</xdr:col>
      <xdr:colOff>323490</xdr:colOff>
      <xdr:row>9</xdr:row>
      <xdr:rowOff>35944</xdr:rowOff>
    </xdr:to>
    <xdr:pic>
      <xdr:nvPicPr>
        <xdr:cNvPr id="2" name="Imagen 1">
          <a:extLst>
            <a:ext uri="{FF2B5EF4-FFF2-40B4-BE49-F238E27FC236}">
              <a16:creationId xmlns:a16="http://schemas.microsoft.com/office/drawing/2014/main" id="{046CF09E-DDF4-4FDB-F700-6787FFACDC8E}"/>
            </a:ext>
          </a:extLst>
        </xdr:cNvPr>
        <xdr:cNvPicPr>
          <a:picLocks noChangeAspect="1"/>
        </xdr:cNvPicPr>
      </xdr:nvPicPr>
      <xdr:blipFill>
        <a:blip xmlns:r="http://schemas.openxmlformats.org/officeDocument/2006/relationships" r:embed="rId1"/>
        <a:stretch>
          <a:fillRect/>
        </a:stretch>
      </xdr:blipFill>
      <xdr:spPr>
        <a:xfrm>
          <a:off x="44929" y="87094"/>
          <a:ext cx="10288797" cy="1647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89648</xdr:colOff>
      <xdr:row>0</xdr:row>
      <xdr:rowOff>98041</xdr:rowOff>
    </xdr:from>
    <xdr:to>
      <xdr:col>13</xdr:col>
      <xdr:colOff>254561</xdr:colOff>
      <xdr:row>9</xdr:row>
      <xdr:rowOff>238498</xdr:rowOff>
    </xdr:to>
    <xdr:pic>
      <xdr:nvPicPr>
        <xdr:cNvPr id="3" name="Imagen 2">
          <a:extLst>
            <a:ext uri="{FF2B5EF4-FFF2-40B4-BE49-F238E27FC236}">
              <a16:creationId xmlns:a16="http://schemas.microsoft.com/office/drawing/2014/main" id="{2C0DD208-AB72-F612-DD5E-8DEE57D4726B}"/>
            </a:ext>
          </a:extLst>
        </xdr:cNvPr>
        <xdr:cNvPicPr>
          <a:picLocks noChangeAspect="1"/>
        </xdr:cNvPicPr>
      </xdr:nvPicPr>
      <xdr:blipFill>
        <a:blip xmlns:r="http://schemas.openxmlformats.org/officeDocument/2006/relationships" r:embed="rId1"/>
        <a:stretch>
          <a:fillRect/>
        </a:stretch>
      </xdr:blipFill>
      <xdr:spPr>
        <a:xfrm>
          <a:off x="89648" y="98041"/>
          <a:ext cx="11418794" cy="18517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santandernet.sharepoint.com/sites/SCRRCC/RedesComercialesSCE/AUTOMOCION/Campa&#241;as%20-%20Baremos%202024/Tarifario%202024/TARIFARIO%20A%20PARTIR%20DE%20SEPTIEMBRE/MONACO/TARIFA%20M&#211;NACO%20CLUB%2050-S.xlsx" TargetMode="External"/><Relationship Id="rId1" Type="http://schemas.openxmlformats.org/officeDocument/2006/relationships/externalLinkPath" Target="https://santandernet-my.sharepoint.com/sites/SCRRCC/RedesComercialesSCE/AUTOMOCION/Campa&#241;as%20-%20Baremos%202024/Tarifario%202024/TARIFARIO%20A%20PARTIR%20DE%20SEPTIEMBRE/MONACO/TARIFA%20M&#211;NACO%20CLUB%2050-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TARIFA"/>
      <sheetName val="CUOTA COMISION"/>
    </sheetNames>
    <sheetDataSet>
      <sheetData sheetId="0">
        <row r="29">
          <cell r="N29" t="str">
            <v>Ficres</v>
          </cell>
        </row>
        <row r="43">
          <cell r="N43" t="str">
            <v>Ficres</v>
          </cell>
        </row>
        <row r="57">
          <cell r="N57" t="str">
            <v>Ficres</v>
          </cell>
        </row>
        <row r="71">
          <cell r="N71" t="str">
            <v>Ficres</v>
          </cell>
        </row>
        <row r="85">
          <cell r="N85" t="str">
            <v>Ficres</v>
          </cell>
        </row>
        <row r="99">
          <cell r="N99" t="str">
            <v>Ficres</v>
          </cell>
        </row>
        <row r="113">
          <cell r="N113" t="str">
            <v>Ficres</v>
          </cell>
        </row>
        <row r="127">
          <cell r="N127" t="str">
            <v>Ficres</v>
          </cell>
        </row>
        <row r="141">
          <cell r="N141" t="str">
            <v>Ficres</v>
          </cell>
        </row>
        <row r="155">
          <cell r="N155" t="str">
            <v>Ficres</v>
          </cell>
        </row>
        <row r="169">
          <cell r="N169" t="str">
            <v>Ficres</v>
          </cell>
        </row>
      </sheetData>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N223"/>
  <sheetViews>
    <sheetView showGridLines="0" showRowColHeaders="0" tabSelected="1" zoomScale="70" zoomScaleNormal="70" zoomScaleSheetLayoutView="75" workbookViewId="0">
      <selection activeCell="B11" sqref="B11:M11"/>
    </sheetView>
  </sheetViews>
  <sheetFormatPr baseColWidth="10" defaultColWidth="11.5546875" defaultRowHeight="10.8" x14ac:dyDescent="0.25"/>
  <cols>
    <col min="1" max="1" width="2.44140625" style="2" customWidth="1"/>
    <col min="2" max="2" width="23.44140625" style="2" customWidth="1"/>
    <col min="3" max="3" width="12.21875" style="2" customWidth="1"/>
    <col min="4" max="4" width="13" style="2" customWidth="1"/>
    <col min="5" max="5" width="11.21875" style="2" customWidth="1"/>
    <col min="6" max="6" width="11.77734375" style="2" customWidth="1"/>
    <col min="7" max="7" width="12.21875" style="2" customWidth="1"/>
    <col min="8" max="9" width="11.44140625" style="2" customWidth="1"/>
    <col min="10" max="10" width="11.5546875" style="2" customWidth="1"/>
    <col min="11" max="11" width="11.77734375" style="2" customWidth="1"/>
    <col min="12" max="12" width="11.44140625" style="2" bestFit="1" customWidth="1"/>
    <col min="13" max="13" width="6.21875" style="2" customWidth="1"/>
    <col min="14" max="16384" width="11.5546875" style="2"/>
  </cols>
  <sheetData>
    <row r="1" spans="2:13" ht="15" customHeight="1" x14ac:dyDescent="0.25">
      <c r="B1" s="1"/>
      <c r="C1" s="1"/>
      <c r="D1" s="1"/>
      <c r="E1" s="1"/>
      <c r="F1" s="1"/>
      <c r="G1" s="1"/>
      <c r="H1" s="1"/>
      <c r="I1" s="1"/>
      <c r="J1" s="1"/>
      <c r="K1" s="1"/>
      <c r="L1" s="1"/>
      <c r="M1" s="1"/>
    </row>
    <row r="2" spans="2:13" ht="15" customHeight="1" x14ac:dyDescent="0.25">
      <c r="B2" s="1"/>
      <c r="C2" s="1"/>
      <c r="D2" s="1"/>
      <c r="E2" s="1"/>
      <c r="F2" s="1"/>
      <c r="G2" s="1"/>
      <c r="H2" s="1"/>
    </row>
    <row r="3" spans="2:13" ht="15" customHeight="1" x14ac:dyDescent="0.25">
      <c r="B3" s="1"/>
      <c r="C3" s="1"/>
      <c r="D3" s="1"/>
      <c r="E3" s="1"/>
      <c r="F3" s="1"/>
      <c r="G3" s="1"/>
      <c r="H3" s="1"/>
    </row>
    <row r="4" spans="2:13" ht="15" customHeight="1" x14ac:dyDescent="0.25">
      <c r="B4" s="1"/>
      <c r="C4" s="1"/>
      <c r="D4" s="1"/>
      <c r="E4" s="1"/>
      <c r="F4" s="1"/>
      <c r="G4" s="1"/>
      <c r="H4" s="1"/>
    </row>
    <row r="5" spans="2:13" ht="15" customHeight="1" x14ac:dyDescent="0.25">
      <c r="B5" s="1"/>
      <c r="C5" s="1"/>
      <c r="D5" s="1"/>
      <c r="E5" s="1"/>
      <c r="F5" s="1"/>
      <c r="G5" s="1"/>
      <c r="H5" s="1"/>
    </row>
    <row r="6" spans="2:13" ht="15" customHeight="1" x14ac:dyDescent="0.25">
      <c r="B6" s="1"/>
      <c r="C6" s="1"/>
      <c r="D6" s="1"/>
      <c r="E6" s="1"/>
      <c r="F6" s="1"/>
      <c r="G6" s="1"/>
      <c r="H6" s="1"/>
      <c r="I6" s="1"/>
      <c r="J6" s="1"/>
      <c r="K6" s="1"/>
      <c r="L6" s="1"/>
      <c r="M6" s="1"/>
    </row>
    <row r="7" spans="2:13" ht="15" customHeight="1" x14ac:dyDescent="0.25">
      <c r="B7" s="1"/>
      <c r="C7" s="1"/>
      <c r="D7" s="1"/>
      <c r="E7" s="1"/>
      <c r="F7" s="1"/>
      <c r="G7" s="1"/>
      <c r="H7" s="1"/>
      <c r="I7" s="1"/>
      <c r="J7" s="1"/>
      <c r="K7" s="1"/>
      <c r="L7" s="1"/>
      <c r="M7" s="1"/>
    </row>
    <row r="8" spans="2:13" ht="15" customHeight="1" x14ac:dyDescent="0.25">
      <c r="B8" s="1"/>
      <c r="C8" s="1"/>
      <c r="D8" s="1"/>
      <c r="E8" s="1"/>
      <c r="F8" s="1"/>
      <c r="G8" s="1"/>
      <c r="H8" s="1"/>
      <c r="I8" s="1"/>
      <c r="J8" s="1"/>
      <c r="K8" s="1"/>
      <c r="L8" s="1"/>
      <c r="M8" s="1"/>
    </row>
    <row r="9" spans="2:13" ht="15" customHeight="1" x14ac:dyDescent="0.25">
      <c r="B9" s="1"/>
      <c r="C9" s="1"/>
      <c r="D9" s="1"/>
      <c r="E9" s="1"/>
      <c r="F9" s="1"/>
      <c r="G9" s="1"/>
      <c r="H9" s="1"/>
      <c r="I9" s="1"/>
      <c r="J9" s="1"/>
      <c r="K9" s="1"/>
      <c r="L9" s="1"/>
      <c r="M9" s="1"/>
    </row>
    <row r="10" spans="2:13" ht="8.85" customHeight="1" x14ac:dyDescent="0.25">
      <c r="B10" s="1"/>
      <c r="C10" s="1"/>
      <c r="D10" s="1"/>
      <c r="E10" s="1"/>
      <c r="F10" s="1"/>
      <c r="G10" s="1"/>
      <c r="H10" s="1"/>
      <c r="I10" s="1"/>
      <c r="J10" s="1"/>
      <c r="K10" s="1"/>
      <c r="L10" s="1"/>
      <c r="M10" s="1"/>
    </row>
    <row r="11" spans="2:13" ht="46.35" customHeight="1" x14ac:dyDescent="0.25">
      <c r="B11" s="145" t="s">
        <v>89</v>
      </c>
      <c r="C11" s="145"/>
      <c r="D11" s="145"/>
      <c r="E11" s="145"/>
      <c r="F11" s="145"/>
      <c r="G11" s="145"/>
      <c r="H11" s="145"/>
      <c r="I11" s="145"/>
      <c r="J11" s="145"/>
      <c r="K11" s="145"/>
      <c r="L11" s="145"/>
      <c r="M11" s="145"/>
    </row>
    <row r="12" spans="2:13" ht="12" customHeight="1" x14ac:dyDescent="0.25">
      <c r="B12" s="1"/>
      <c r="C12" s="1"/>
      <c r="D12" s="1"/>
      <c r="E12" s="1"/>
      <c r="F12" s="1"/>
      <c r="G12" s="1"/>
      <c r="H12" s="1"/>
      <c r="I12" s="1"/>
      <c r="J12" s="1"/>
      <c r="K12" s="1"/>
      <c r="L12" s="1"/>
      <c r="M12" s="1"/>
    </row>
    <row r="13" spans="2:13" ht="21" customHeight="1" x14ac:dyDescent="0.25">
      <c r="B13" s="146" t="s">
        <v>0</v>
      </c>
      <c r="C13" s="147"/>
      <c r="D13" s="90">
        <v>3.95E-2</v>
      </c>
      <c r="E13" s="1"/>
      <c r="F13" s="1"/>
      <c r="G13" s="1"/>
      <c r="H13" s="1"/>
      <c r="M13" s="1"/>
    </row>
    <row r="14" spans="2:13" ht="11.1" customHeight="1" x14ac:dyDescent="0.25">
      <c r="B14" s="1" t="s">
        <v>1</v>
      </c>
      <c r="C14" s="1"/>
      <c r="D14" s="1"/>
      <c r="E14" s="1"/>
      <c r="F14" s="1"/>
      <c r="G14" s="1"/>
      <c r="H14" s="1"/>
      <c r="M14" s="1"/>
    </row>
    <row r="15" spans="2:13" ht="11.1" customHeight="1" x14ac:dyDescent="0.25">
      <c r="B15" s="1"/>
      <c r="C15" s="1"/>
      <c r="D15" s="1"/>
      <c r="E15" s="1"/>
      <c r="F15" s="1"/>
      <c r="G15" s="1"/>
      <c r="H15" s="1"/>
      <c r="M15" s="1"/>
    </row>
    <row r="16" spans="2:13" ht="11.1" customHeight="1" x14ac:dyDescent="0.25">
      <c r="B16" s="1"/>
      <c r="C16" s="1"/>
      <c r="D16" s="1"/>
      <c r="E16" s="1"/>
      <c r="F16" s="1"/>
      <c r="G16" s="1"/>
      <c r="H16" s="1"/>
      <c r="M16" s="1"/>
    </row>
    <row r="17" spans="2:14" ht="10.35" customHeight="1" x14ac:dyDescent="0.25">
      <c r="C17" s="1"/>
      <c r="D17" s="1"/>
      <c r="E17" s="1"/>
      <c r="F17" s="1"/>
      <c r="G17" s="1"/>
      <c r="H17" s="1"/>
      <c r="I17" s="1"/>
      <c r="J17" s="1"/>
      <c r="K17" s="150"/>
      <c r="L17" s="150"/>
      <c r="M17" s="150"/>
    </row>
    <row r="18" spans="2:14" ht="15" customHeight="1" x14ac:dyDescent="0.25">
      <c r="B18" s="1"/>
      <c r="C18" s="1"/>
      <c r="D18" s="151" t="s">
        <v>2</v>
      </c>
      <c r="E18" s="152"/>
      <c r="F18" s="152"/>
      <c r="G18" s="152"/>
      <c r="H18" s="152"/>
      <c r="I18" s="152"/>
      <c r="J18" s="153"/>
      <c r="K18" s="29"/>
      <c r="L18" s="154"/>
      <c r="M18" s="154"/>
    </row>
    <row r="19" spans="2:14" ht="15" customHeight="1" x14ac:dyDescent="0.25">
      <c r="B19" s="1"/>
      <c r="C19" s="1"/>
      <c r="D19" s="7" t="s">
        <v>3</v>
      </c>
      <c r="E19" s="140" t="s">
        <v>4</v>
      </c>
      <c r="F19" s="141"/>
      <c r="G19" s="140" t="s">
        <v>5</v>
      </c>
      <c r="H19" s="141"/>
      <c r="I19" s="140" t="s">
        <v>6</v>
      </c>
      <c r="J19" s="141"/>
      <c r="K19" s="28"/>
      <c r="L19" s="155"/>
      <c r="M19" s="155"/>
    </row>
    <row r="20" spans="2:14" ht="15" customHeight="1" thickBot="1" x14ac:dyDescent="0.3">
      <c r="B20" s="1"/>
      <c r="C20" s="1"/>
      <c r="D20" s="8" t="s">
        <v>7</v>
      </c>
      <c r="E20" s="161">
        <v>5.0000000000000001E-3</v>
      </c>
      <c r="F20" s="162"/>
      <c r="G20" s="161">
        <v>0.01</v>
      </c>
      <c r="H20" s="162"/>
      <c r="I20" s="161">
        <v>0.01</v>
      </c>
      <c r="J20" s="162"/>
      <c r="K20" s="28"/>
      <c r="L20" s="155"/>
      <c r="M20" s="155"/>
    </row>
    <row r="21" spans="2:14" ht="15" customHeight="1" x14ac:dyDescent="0.25">
      <c r="B21" s="1"/>
      <c r="C21" s="1"/>
      <c r="D21" s="28"/>
      <c r="E21" s="44"/>
      <c r="F21" s="44"/>
      <c r="G21" s="44"/>
      <c r="H21" s="44"/>
      <c r="I21" s="44"/>
      <c r="J21" s="44"/>
      <c r="K21" s="28"/>
      <c r="L21" s="43"/>
      <c r="M21" s="43"/>
    </row>
    <row r="22" spans="2:14" ht="15" customHeight="1" x14ac:dyDescent="0.25">
      <c r="B22" s="1"/>
      <c r="C22" s="1"/>
      <c r="D22" s="1"/>
      <c r="E22" s="1"/>
      <c r="F22" s="1"/>
      <c r="G22" s="1"/>
      <c r="H22" s="1"/>
      <c r="I22" s="1"/>
      <c r="J22" s="1"/>
      <c r="K22" s="30"/>
      <c r="L22" s="30"/>
      <c r="M22" s="30"/>
    </row>
    <row r="23" spans="2:14" ht="12" customHeight="1" x14ac:dyDescent="0.25">
      <c r="B23" s="4"/>
      <c r="C23" s="4"/>
      <c r="D23" s="18"/>
      <c r="E23" s="18"/>
      <c r="F23" s="18"/>
      <c r="G23" s="18"/>
      <c r="H23" s="18"/>
      <c r="I23" s="18"/>
      <c r="J23" s="18"/>
      <c r="K23" s="18"/>
      <c r="L23" s="18"/>
      <c r="M23" s="12"/>
    </row>
    <row r="24" spans="2:14" ht="12" customHeight="1" x14ac:dyDescent="0.25">
      <c r="B24" s="4"/>
      <c r="C24" s="4"/>
      <c r="D24" s="18"/>
      <c r="E24" s="18"/>
      <c r="F24" s="18"/>
      <c r="G24" s="18"/>
      <c r="H24" s="18"/>
      <c r="I24" s="18"/>
      <c r="J24" s="18"/>
      <c r="K24" s="18"/>
      <c r="L24" s="18"/>
      <c r="M24" s="12"/>
    </row>
    <row r="25" spans="2:14" ht="12" customHeight="1" thickBot="1" x14ac:dyDescent="0.3">
      <c r="B25" s="4"/>
      <c r="C25" s="4"/>
      <c r="D25" s="18"/>
      <c r="E25" s="18"/>
      <c r="F25" s="18"/>
      <c r="G25" s="18"/>
      <c r="H25" s="18"/>
      <c r="I25" s="18"/>
      <c r="J25" s="18"/>
      <c r="K25" s="18"/>
      <c r="L25" s="18"/>
      <c r="M25" s="12"/>
    </row>
    <row r="26" spans="2:14" ht="12" customHeight="1" thickBot="1" x14ac:dyDescent="0.3">
      <c r="B26" s="123" t="s">
        <v>3</v>
      </c>
      <c r="C26" s="156"/>
      <c r="D26" s="10">
        <v>24</v>
      </c>
      <c r="E26" s="42">
        <v>36</v>
      </c>
      <c r="F26" s="42">
        <v>48</v>
      </c>
      <c r="G26" s="42">
        <v>60</v>
      </c>
      <c r="H26" s="9">
        <v>72</v>
      </c>
      <c r="I26" s="10">
        <v>84</v>
      </c>
      <c r="J26" s="42">
        <v>96</v>
      </c>
      <c r="K26" s="10">
        <v>108</v>
      </c>
      <c r="L26" s="11">
        <v>120</v>
      </c>
      <c r="M26" s="12"/>
      <c r="N26" s="117" t="s">
        <v>8</v>
      </c>
    </row>
    <row r="27" spans="2:14" ht="15" customHeight="1" x14ac:dyDescent="0.25">
      <c r="B27" s="130" t="s">
        <v>9</v>
      </c>
      <c r="C27" s="157"/>
      <c r="D27" s="13">
        <v>5.9900000000000002E-2</v>
      </c>
      <c r="E27" s="13">
        <v>5.9900000000000002E-2</v>
      </c>
      <c r="F27" s="13">
        <v>5.9900000000000002E-2</v>
      </c>
      <c r="G27" s="13">
        <v>5.9900000000000002E-2</v>
      </c>
      <c r="H27" s="13">
        <v>5.9900000000000002E-2</v>
      </c>
      <c r="I27" s="13">
        <v>5.9900000000000002E-2</v>
      </c>
      <c r="J27" s="13">
        <v>5.9900000000000002E-2</v>
      </c>
      <c r="K27" s="13">
        <v>5.9900000000000002E-2</v>
      </c>
      <c r="L27" s="13">
        <v>5.9900000000000002E-2</v>
      </c>
      <c r="M27" s="12"/>
      <c r="N27" s="92" t="s">
        <v>10</v>
      </c>
    </row>
    <row r="28" spans="2:14" ht="15" customHeight="1" x14ac:dyDescent="0.25">
      <c r="B28" s="132" t="s">
        <v>11</v>
      </c>
      <c r="C28" s="158"/>
      <c r="D28" s="13">
        <v>0.01</v>
      </c>
      <c r="E28" s="13">
        <v>0.02</v>
      </c>
      <c r="F28" s="13">
        <v>0.03</v>
      </c>
      <c r="G28" s="13">
        <v>0.05</v>
      </c>
      <c r="H28" s="13">
        <v>0.05</v>
      </c>
      <c r="I28" s="13">
        <v>0.05</v>
      </c>
      <c r="J28" s="13">
        <v>0.04</v>
      </c>
      <c r="K28" s="13">
        <v>0.04</v>
      </c>
      <c r="L28" s="13">
        <v>0.04</v>
      </c>
      <c r="M28" s="12"/>
      <c r="N28" s="117" t="s">
        <v>12</v>
      </c>
    </row>
    <row r="29" spans="2:14" ht="15" customHeight="1" x14ac:dyDescent="0.25">
      <c r="B29" s="132" t="s">
        <v>13</v>
      </c>
      <c r="C29" s="158"/>
      <c r="D29" s="13">
        <v>2.2499999999999999E-2</v>
      </c>
      <c r="E29" s="16">
        <v>3.2500000000000001E-2</v>
      </c>
      <c r="F29" s="16">
        <v>4.2499999999999996E-2</v>
      </c>
      <c r="G29" s="16">
        <v>6.5000000000000002E-2</v>
      </c>
      <c r="H29" s="13">
        <v>6.5000000000000002E-2</v>
      </c>
      <c r="I29" s="13">
        <v>6.5000000000000002E-2</v>
      </c>
      <c r="J29" s="13">
        <v>4.7500000000000001E-2</v>
      </c>
      <c r="K29" s="13">
        <v>4.7500000000000001E-2</v>
      </c>
      <c r="L29" s="14">
        <v>4.7500000000000001E-2</v>
      </c>
      <c r="M29" s="12"/>
      <c r="N29" s="92" t="s">
        <v>10</v>
      </c>
    </row>
    <row r="30" spans="2:14" ht="15" customHeight="1" x14ac:dyDescent="0.25">
      <c r="B30" s="132" t="s">
        <v>14</v>
      </c>
      <c r="C30" s="158"/>
      <c r="D30" s="13">
        <v>2.5000000000000005E-3</v>
      </c>
      <c r="E30" s="16">
        <v>1.2500000000000001E-2</v>
      </c>
      <c r="F30" s="16">
        <v>2.2499999999999999E-2</v>
      </c>
      <c r="G30" s="16">
        <v>3.5000000000000003E-2</v>
      </c>
      <c r="H30" s="13">
        <v>0.03</v>
      </c>
      <c r="I30" s="13">
        <v>0.03</v>
      </c>
      <c r="J30" s="13">
        <v>1.2499999999999997E-2</v>
      </c>
      <c r="K30" s="13">
        <v>1.2499999999999997E-2</v>
      </c>
      <c r="L30" s="14">
        <v>1.2499999999999997E-2</v>
      </c>
      <c r="M30" s="12"/>
      <c r="N30" s="117" t="s">
        <v>15</v>
      </c>
    </row>
    <row r="31" spans="2:14" ht="13.5" customHeight="1" x14ac:dyDescent="0.25">
      <c r="B31" s="132" t="s">
        <v>16</v>
      </c>
      <c r="C31" s="158"/>
      <c r="D31" s="13">
        <v>0</v>
      </c>
      <c r="E31" s="16">
        <v>0</v>
      </c>
      <c r="F31" s="16">
        <v>9.9999999999999985E-3</v>
      </c>
      <c r="G31" s="16">
        <v>2.0000000000000004E-2</v>
      </c>
      <c r="H31" s="13">
        <v>1.4999999999999999E-2</v>
      </c>
      <c r="I31" s="13">
        <v>1.4999999999999999E-2</v>
      </c>
      <c r="J31" s="13">
        <v>4.9999999999999975E-3</v>
      </c>
      <c r="K31" s="13">
        <v>4.9999999999999975E-3</v>
      </c>
      <c r="L31" s="14">
        <v>4.9999999999999975E-3</v>
      </c>
      <c r="M31" s="12"/>
      <c r="N31" s="92">
        <v>11791</v>
      </c>
    </row>
    <row r="32" spans="2:14" ht="15" customHeight="1" x14ac:dyDescent="0.25">
      <c r="B32" s="159" t="s">
        <v>17</v>
      </c>
      <c r="C32" s="160"/>
      <c r="D32" s="15"/>
      <c r="E32" s="16"/>
      <c r="F32" s="16"/>
      <c r="G32" s="16"/>
      <c r="H32" s="13"/>
      <c r="I32" s="15"/>
      <c r="J32" s="16"/>
      <c r="K32" s="15"/>
      <c r="L32" s="17"/>
      <c r="M32" s="12"/>
    </row>
    <row r="33" spans="2:14" ht="15" customHeight="1" x14ac:dyDescent="0.25">
      <c r="B33" s="136" t="s">
        <v>18</v>
      </c>
      <c r="C33" s="142"/>
      <c r="D33" s="20">
        <v>4.7505096905670098E-2</v>
      </c>
      <c r="E33" s="21">
        <v>3.269789454204456E-2</v>
      </c>
      <c r="F33" s="21">
        <v>2.5548355945355573E-2</v>
      </c>
      <c r="G33" s="21">
        <v>2.1354781569576608E-2</v>
      </c>
      <c r="H33" s="19">
        <v>1.8455490772112122E-2</v>
      </c>
      <c r="I33" s="20">
        <v>1.6492610223433242E-2</v>
      </c>
      <c r="J33" s="21">
        <v>1.5041740144491736E-2</v>
      </c>
      <c r="K33" s="22">
        <v>1.3866794155258674E-2</v>
      </c>
      <c r="L33" s="20">
        <v>1.3047361037860802E-2</v>
      </c>
      <c r="M33" s="12"/>
    </row>
    <row r="34" spans="2:14" ht="15" customHeight="1" x14ac:dyDescent="0.25">
      <c r="B34" s="138" t="s">
        <v>19</v>
      </c>
      <c r="C34" s="143"/>
      <c r="D34" s="25">
        <v>4.8754664927744946E-2</v>
      </c>
      <c r="E34" s="26">
        <v>3.398556081503689E-2</v>
      </c>
      <c r="F34" s="26">
        <v>2.6939751314720536E-2</v>
      </c>
      <c r="G34" s="26">
        <v>2.2846758080011492E-2</v>
      </c>
      <c r="H34" s="24">
        <v>2.0016418147712933E-2</v>
      </c>
      <c r="I34" s="25">
        <v>1.8122803110018564E-2</v>
      </c>
      <c r="J34" s="26">
        <v>1.6768527076013322E-2</v>
      </c>
      <c r="K34" s="27">
        <v>1.5710759962115996E-2</v>
      </c>
      <c r="L34" s="25">
        <v>1.5122736190546793E-2</v>
      </c>
      <c r="M34" s="12"/>
    </row>
    <row r="35" spans="2:14" ht="15" customHeight="1" x14ac:dyDescent="0.25">
      <c r="B35" s="128" t="s">
        <v>20</v>
      </c>
      <c r="C35" s="148"/>
      <c r="D35" s="38">
        <v>4.724346707811216E-2</v>
      </c>
      <c r="E35" s="36">
        <v>3.2824550828345511E-2</v>
      </c>
      <c r="F35" s="36">
        <v>2.5679320076274856E-2</v>
      </c>
      <c r="G35" s="36">
        <v>2.1413185326775233E-2</v>
      </c>
      <c r="H35" s="37">
        <v>1.8581739509837318E-2</v>
      </c>
      <c r="I35" s="38">
        <v>1.6560041555693933E-2</v>
      </c>
      <c r="J35" s="36">
        <v>1.507464687377409E-2</v>
      </c>
      <c r="K35" s="39">
        <v>1.3960147211904516E-2</v>
      </c>
      <c r="L35" s="38">
        <v>1.3144288478309231E-2</v>
      </c>
      <c r="M35" s="12"/>
    </row>
    <row r="36" spans="2:14" ht="15" customHeight="1" thickBot="1" x14ac:dyDescent="0.3">
      <c r="B36" s="125" t="s">
        <v>21</v>
      </c>
      <c r="C36" s="149"/>
      <c r="D36" s="33">
        <v>4.6066590560652251E-2</v>
      </c>
      <c r="E36" s="34">
        <v>3.161889420520933E-2</v>
      </c>
      <c r="F36" s="34">
        <v>2.4407922096990525E-2</v>
      </c>
      <c r="G36" s="34">
        <v>2.009161400237407E-2</v>
      </c>
      <c r="H36" s="32">
        <v>1.7222610487880215E-2</v>
      </c>
      <c r="I36" s="33">
        <v>1.5180609550911951E-2</v>
      </c>
      <c r="J36" s="34">
        <v>1.3655455788465769E-2</v>
      </c>
      <c r="K36" s="35">
        <v>1.2474836796227198E-2</v>
      </c>
      <c r="L36" s="33">
        <v>1.1535361736493804E-2</v>
      </c>
      <c r="M36" s="12"/>
    </row>
    <row r="37" spans="2:14" ht="15" customHeight="1" x14ac:dyDescent="0.25">
      <c r="B37" s="4"/>
      <c r="C37" s="4"/>
      <c r="D37" s="18"/>
      <c r="E37" s="18"/>
      <c r="F37" s="18"/>
      <c r="G37" s="18"/>
      <c r="H37" s="18"/>
      <c r="I37" s="18"/>
      <c r="J37" s="18"/>
      <c r="K37" s="18"/>
      <c r="L37" s="18"/>
      <c r="M37" s="12"/>
    </row>
    <row r="38" spans="2:14" ht="15" customHeight="1" x14ac:dyDescent="0.25">
      <c r="B38" s="4"/>
      <c r="C38" s="4"/>
      <c r="D38" s="18"/>
      <c r="E38" s="18"/>
      <c r="F38" s="18"/>
      <c r="G38" s="18"/>
      <c r="H38" s="18"/>
      <c r="I38" s="18"/>
      <c r="J38" s="18"/>
      <c r="K38" s="18"/>
      <c r="L38" s="18"/>
      <c r="M38" s="12"/>
    </row>
    <row r="39" spans="2:14" ht="15" customHeight="1" thickBot="1" x14ac:dyDescent="0.3">
      <c r="B39" s="4"/>
      <c r="C39" s="4"/>
      <c r="D39" s="18"/>
      <c r="E39" s="18"/>
      <c r="F39" s="18"/>
      <c r="G39" s="18"/>
      <c r="H39" s="18"/>
      <c r="I39" s="18"/>
      <c r="J39" s="18"/>
      <c r="K39" s="18"/>
      <c r="L39" s="18"/>
      <c r="M39" s="12"/>
    </row>
    <row r="40" spans="2:14" ht="16.2" thickBot="1" x14ac:dyDescent="0.3">
      <c r="B40" s="123" t="s">
        <v>3</v>
      </c>
      <c r="C40" s="124"/>
      <c r="D40" s="42">
        <v>24</v>
      </c>
      <c r="E40" s="42">
        <v>36</v>
      </c>
      <c r="F40" s="9">
        <v>48</v>
      </c>
      <c r="G40" s="9">
        <v>60</v>
      </c>
      <c r="H40" s="9">
        <v>72</v>
      </c>
      <c r="I40" s="10">
        <v>84</v>
      </c>
      <c r="J40" s="42">
        <v>96</v>
      </c>
      <c r="K40" s="10">
        <v>108</v>
      </c>
      <c r="L40" s="11">
        <v>120</v>
      </c>
      <c r="N40" s="117" t="s">
        <v>8</v>
      </c>
    </row>
    <row r="41" spans="2:14" ht="15.6" x14ac:dyDescent="0.25">
      <c r="B41" s="130" t="s">
        <v>9</v>
      </c>
      <c r="C41" s="131"/>
      <c r="D41" s="13">
        <v>6.5000000000000002E-2</v>
      </c>
      <c r="E41" s="13">
        <v>6.5000000000000002E-2</v>
      </c>
      <c r="F41" s="13">
        <v>6.5000000000000002E-2</v>
      </c>
      <c r="G41" s="13">
        <v>6.5000000000000002E-2</v>
      </c>
      <c r="H41" s="13">
        <v>6.5000000000000002E-2</v>
      </c>
      <c r="I41" s="13">
        <v>6.5000000000000002E-2</v>
      </c>
      <c r="J41" s="13">
        <v>6.5000000000000002E-2</v>
      </c>
      <c r="K41" s="13">
        <v>6.5000000000000002E-2</v>
      </c>
      <c r="L41" s="13">
        <v>6.5000000000000002E-2</v>
      </c>
      <c r="N41" s="92" t="s">
        <v>22</v>
      </c>
    </row>
    <row r="42" spans="2:14" ht="15" x14ac:dyDescent="0.25">
      <c r="B42" s="132" t="s">
        <v>11</v>
      </c>
      <c r="C42" s="133"/>
      <c r="D42" s="13">
        <v>0.02</v>
      </c>
      <c r="E42" s="13">
        <v>0.03</v>
      </c>
      <c r="F42" s="13">
        <v>0.04</v>
      </c>
      <c r="G42" s="13">
        <v>0.06</v>
      </c>
      <c r="H42" s="13">
        <v>7.0000000000000007E-2</v>
      </c>
      <c r="I42" s="13">
        <v>7.0000000000000007E-2</v>
      </c>
      <c r="J42" s="13">
        <v>0.06</v>
      </c>
      <c r="K42" s="13">
        <v>0.06</v>
      </c>
      <c r="L42" s="14">
        <v>0.06</v>
      </c>
      <c r="N42" s="117" t="s">
        <v>12</v>
      </c>
    </row>
    <row r="43" spans="2:14" ht="15.6" x14ac:dyDescent="0.25">
      <c r="B43" s="132" t="s">
        <v>13</v>
      </c>
      <c r="C43" s="133"/>
      <c r="D43" s="13">
        <v>3.2500000000000001E-2</v>
      </c>
      <c r="E43" s="13">
        <v>4.2499999999999996E-2</v>
      </c>
      <c r="F43" s="13">
        <v>5.2500000000000005E-2</v>
      </c>
      <c r="G43" s="13">
        <v>7.4999999999999997E-2</v>
      </c>
      <c r="H43" s="13">
        <v>8.5000000000000006E-2</v>
      </c>
      <c r="I43" s="13">
        <v>8.5000000000000006E-2</v>
      </c>
      <c r="J43" s="13">
        <v>6.7500000000000004E-2</v>
      </c>
      <c r="K43" s="13">
        <v>6.7500000000000004E-2</v>
      </c>
      <c r="L43" s="14">
        <v>6.7500000000000004E-2</v>
      </c>
      <c r="N43" s="92" t="s">
        <v>22</v>
      </c>
    </row>
    <row r="44" spans="2:14" ht="15" x14ac:dyDescent="0.25">
      <c r="B44" s="132" t="s">
        <v>14</v>
      </c>
      <c r="C44" s="133"/>
      <c r="D44" s="13">
        <v>1.2500000000000001E-2</v>
      </c>
      <c r="E44" s="13">
        <v>2.2499999999999999E-2</v>
      </c>
      <c r="F44" s="13">
        <v>3.2500000000000001E-2</v>
      </c>
      <c r="G44" s="13">
        <v>4.4999999999999998E-2</v>
      </c>
      <c r="H44" s="13">
        <v>0.05</v>
      </c>
      <c r="I44" s="13">
        <v>0.05</v>
      </c>
      <c r="J44" s="13">
        <v>3.2499999999999994E-2</v>
      </c>
      <c r="K44" s="13">
        <v>3.2499999999999994E-2</v>
      </c>
      <c r="L44" s="14">
        <v>3.2499999999999994E-2</v>
      </c>
      <c r="N44" s="117" t="s">
        <v>15</v>
      </c>
    </row>
    <row r="45" spans="2:14" ht="15.6" x14ac:dyDescent="0.25">
      <c r="B45" s="132" t="s">
        <v>16</v>
      </c>
      <c r="C45" s="133"/>
      <c r="D45" s="13">
        <v>0</v>
      </c>
      <c r="E45" s="13">
        <v>9.9999999999999985E-3</v>
      </c>
      <c r="F45" s="13">
        <v>0.02</v>
      </c>
      <c r="G45" s="13">
        <v>0.03</v>
      </c>
      <c r="H45" s="13">
        <v>3.5000000000000003E-2</v>
      </c>
      <c r="I45" s="13">
        <v>3.5000000000000003E-2</v>
      </c>
      <c r="J45" s="13">
        <v>2.4999999999999994E-2</v>
      </c>
      <c r="K45" s="13">
        <v>2.4999999999999994E-2</v>
      </c>
      <c r="L45" s="14">
        <v>2.4999999999999994E-2</v>
      </c>
      <c r="N45" s="92">
        <v>11792</v>
      </c>
    </row>
    <row r="46" spans="2:14" ht="15.6" x14ac:dyDescent="0.25">
      <c r="B46" s="134" t="s">
        <v>17</v>
      </c>
      <c r="C46" s="135"/>
      <c r="D46" s="15"/>
      <c r="E46" s="15"/>
      <c r="F46" s="13"/>
      <c r="G46" s="13"/>
      <c r="H46" s="13"/>
      <c r="I46" s="15"/>
      <c r="J46" s="16"/>
      <c r="K46" s="15"/>
      <c r="L46" s="17"/>
    </row>
    <row r="47" spans="2:14" ht="15.6" x14ac:dyDescent="0.25">
      <c r="B47" s="136" t="s">
        <v>18</v>
      </c>
      <c r="C47" s="137"/>
      <c r="D47" s="19">
        <v>4.7751805310766275E-2</v>
      </c>
      <c r="E47" s="19">
        <v>3.2946854268115625E-2</v>
      </c>
      <c r="F47" s="19">
        <v>2.580351737722696E-2</v>
      </c>
      <c r="G47" s="19">
        <v>2.1617732590406044E-2</v>
      </c>
      <c r="H47" s="19">
        <v>1.8724792247379982E-2</v>
      </c>
      <c r="I47" s="20">
        <v>1.6770061349681994E-2</v>
      </c>
      <c r="J47" s="21">
        <v>1.5327620609847601E-2</v>
      </c>
      <c r="K47" s="22">
        <v>1.4159953298760061E-2</v>
      </c>
      <c r="L47" s="20">
        <v>1.3350433185513176E-2</v>
      </c>
    </row>
    <row r="48" spans="2:14" ht="15" x14ac:dyDescent="0.25">
      <c r="B48" s="138" t="s">
        <v>19</v>
      </c>
      <c r="C48" s="139"/>
      <c r="D48" s="23">
        <v>4.9007862719325224E-2</v>
      </c>
      <c r="E48" s="24">
        <v>3.4244324751656834E-2</v>
      </c>
      <c r="F48" s="24">
        <v>2.7208809156815179E-2</v>
      </c>
      <c r="G48" s="24">
        <v>2.3128080478005061E-2</v>
      </c>
      <c r="H48" s="24">
        <v>2.0308496586770374E-2</v>
      </c>
      <c r="I48" s="25">
        <v>1.8427678570333197E-2</v>
      </c>
      <c r="J48" s="26">
        <v>1.7087226526859681E-2</v>
      </c>
      <c r="K48" s="27">
        <v>1.60429025527308E-2</v>
      </c>
      <c r="L48" s="25">
        <v>1.5474016431995585E-2</v>
      </c>
    </row>
    <row r="49" spans="2:14" ht="15.6" x14ac:dyDescent="0.25">
      <c r="B49" s="128" t="s">
        <v>20</v>
      </c>
      <c r="C49" s="129"/>
      <c r="D49" s="36">
        <v>4.7488816760004167E-2</v>
      </c>
      <c r="E49" s="37">
        <v>3.3074474907466962E-2</v>
      </c>
      <c r="F49" s="37">
        <v>2.5935789498188366E-2</v>
      </c>
      <c r="G49" s="37">
        <v>2.1676855499309665E-2</v>
      </c>
      <c r="H49" s="37">
        <v>1.8852883199530136E-2</v>
      </c>
      <c r="I49" s="38">
        <v>1.6838627062663914E-2</v>
      </c>
      <c r="J49" s="36">
        <v>1.5361152758196515E-2</v>
      </c>
      <c r="K49" s="39">
        <v>1.4255279940779936E-2</v>
      </c>
      <c r="L49" s="38">
        <v>1.3449612116317235E-2</v>
      </c>
    </row>
    <row r="50" spans="2:14" ht="16.2" thickBot="1" x14ac:dyDescent="0.3">
      <c r="B50" s="125" t="s">
        <v>21</v>
      </c>
      <c r="C50" s="126"/>
      <c r="D50" s="31">
        <v>4.630582836513468E-2</v>
      </c>
      <c r="E50" s="32">
        <v>3.1859638490131924E-2</v>
      </c>
      <c r="F50" s="32">
        <v>2.4651693569589159E-2</v>
      </c>
      <c r="G50" s="32">
        <v>2.0339011073368319E-2</v>
      </c>
      <c r="H50" s="32">
        <v>1.7473921843921658E-2</v>
      </c>
      <c r="I50" s="33">
        <v>1.5435989212468417E-2</v>
      </c>
      <c r="J50" s="34">
        <v>1.3914988795814166E-2</v>
      </c>
      <c r="K50" s="35">
        <v>1.2738568443899683E-2</v>
      </c>
      <c r="L50" s="33">
        <v>1.1803312232021704E-2</v>
      </c>
    </row>
    <row r="53" spans="2:14" ht="11.4" thickBot="1" x14ac:dyDescent="0.3"/>
    <row r="54" spans="2:14" ht="16.2" thickBot="1" x14ac:dyDescent="0.3">
      <c r="B54" s="123" t="s">
        <v>3</v>
      </c>
      <c r="C54" s="124"/>
      <c r="D54" s="42">
        <v>24</v>
      </c>
      <c r="E54" s="42">
        <v>36</v>
      </c>
      <c r="F54" s="9">
        <v>48</v>
      </c>
      <c r="G54" s="9">
        <v>60</v>
      </c>
      <c r="H54" s="9">
        <v>72</v>
      </c>
      <c r="I54" s="10">
        <v>84</v>
      </c>
      <c r="J54" s="42">
        <v>96</v>
      </c>
      <c r="K54" s="10">
        <v>108</v>
      </c>
      <c r="L54" s="11">
        <v>120</v>
      </c>
      <c r="N54" s="117" t="s">
        <v>8</v>
      </c>
    </row>
    <row r="55" spans="2:14" ht="15.6" x14ac:dyDescent="0.25">
      <c r="B55" s="130" t="s">
        <v>9</v>
      </c>
      <c r="C55" s="131"/>
      <c r="D55" s="13">
        <v>6.9900000000000004E-2</v>
      </c>
      <c r="E55" s="13">
        <v>6.9900000000000004E-2</v>
      </c>
      <c r="F55" s="13">
        <v>6.9900000000000004E-2</v>
      </c>
      <c r="G55" s="13">
        <v>6.9900000000000004E-2</v>
      </c>
      <c r="H55" s="13">
        <v>6.9900000000000004E-2</v>
      </c>
      <c r="I55" s="13">
        <v>6.9900000000000004E-2</v>
      </c>
      <c r="J55" s="13">
        <v>6.9900000000000004E-2</v>
      </c>
      <c r="K55" s="13">
        <v>6.9900000000000004E-2</v>
      </c>
      <c r="L55" s="13">
        <v>6.9900000000000004E-2</v>
      </c>
      <c r="N55" s="92" t="s">
        <v>23</v>
      </c>
    </row>
    <row r="56" spans="2:14" ht="15" x14ac:dyDescent="0.25">
      <c r="B56" s="132" t="s">
        <v>11</v>
      </c>
      <c r="C56" s="133"/>
      <c r="D56" s="13">
        <v>0.03</v>
      </c>
      <c r="E56" s="13">
        <v>0.04</v>
      </c>
      <c r="F56" s="13">
        <v>4.4999999999999998E-2</v>
      </c>
      <c r="G56" s="13">
        <v>7.4999999999999997E-2</v>
      </c>
      <c r="H56" s="13">
        <v>8.5000000000000006E-2</v>
      </c>
      <c r="I56" s="13">
        <v>8.5000000000000006E-2</v>
      </c>
      <c r="J56" s="13">
        <v>7.4999999999999997E-2</v>
      </c>
      <c r="K56" s="13">
        <v>7.4999999999999997E-2</v>
      </c>
      <c r="L56" s="14">
        <v>7.4999999999999997E-2</v>
      </c>
      <c r="N56" s="117" t="s">
        <v>12</v>
      </c>
    </row>
    <row r="57" spans="2:14" ht="15.6" x14ac:dyDescent="0.25">
      <c r="B57" s="132" t="s">
        <v>13</v>
      </c>
      <c r="C57" s="133"/>
      <c r="D57" s="13">
        <v>4.2499999999999996E-2</v>
      </c>
      <c r="E57" s="13">
        <v>5.2500000000000005E-2</v>
      </c>
      <c r="F57" s="13">
        <v>5.7499999999999996E-2</v>
      </c>
      <c r="G57" s="13">
        <v>0.09</v>
      </c>
      <c r="H57" s="13">
        <v>0.1</v>
      </c>
      <c r="I57" s="13">
        <v>0.1</v>
      </c>
      <c r="J57" s="13">
        <v>8.249999999999999E-2</v>
      </c>
      <c r="K57" s="13">
        <v>8.249999999999999E-2</v>
      </c>
      <c r="L57" s="14">
        <v>8.249999999999999E-2</v>
      </c>
      <c r="N57" s="92" t="s">
        <v>23</v>
      </c>
    </row>
    <row r="58" spans="2:14" ht="15" x14ac:dyDescent="0.25">
      <c r="B58" s="132" t="s">
        <v>14</v>
      </c>
      <c r="C58" s="133"/>
      <c r="D58" s="13">
        <v>2.2499999999999999E-2</v>
      </c>
      <c r="E58" s="13">
        <v>3.2500000000000001E-2</v>
      </c>
      <c r="F58" s="13">
        <v>3.7499999999999999E-2</v>
      </c>
      <c r="G58" s="13">
        <v>0.06</v>
      </c>
      <c r="H58" s="13">
        <v>6.5000000000000002E-2</v>
      </c>
      <c r="I58" s="13">
        <v>6.5000000000000002E-2</v>
      </c>
      <c r="J58" s="13">
        <v>4.7499999999999994E-2</v>
      </c>
      <c r="K58" s="13">
        <v>4.7499999999999994E-2</v>
      </c>
      <c r="L58" s="14">
        <v>4.7499999999999994E-2</v>
      </c>
      <c r="N58" s="117" t="s">
        <v>15</v>
      </c>
    </row>
    <row r="59" spans="2:14" ht="15.6" x14ac:dyDescent="0.25">
      <c r="B59" s="132" t="s">
        <v>16</v>
      </c>
      <c r="C59" s="133"/>
      <c r="D59" s="13">
        <v>9.9999999999999985E-3</v>
      </c>
      <c r="E59" s="13">
        <v>0.02</v>
      </c>
      <c r="F59" s="13">
        <v>2.4999999999999998E-2</v>
      </c>
      <c r="G59" s="13">
        <v>4.4999999999999998E-2</v>
      </c>
      <c r="H59" s="13">
        <v>0.05</v>
      </c>
      <c r="I59" s="13">
        <v>0.05</v>
      </c>
      <c r="J59" s="13">
        <v>3.9999999999999994E-2</v>
      </c>
      <c r="K59" s="13">
        <v>3.9999999999999994E-2</v>
      </c>
      <c r="L59" s="14">
        <v>3.9999999999999994E-2</v>
      </c>
      <c r="N59" s="92">
        <v>11793</v>
      </c>
    </row>
    <row r="60" spans="2:14" ht="15.6" x14ac:dyDescent="0.25">
      <c r="B60" s="134" t="s">
        <v>17</v>
      </c>
      <c r="C60" s="135"/>
      <c r="D60" s="15"/>
      <c r="E60" s="15"/>
      <c r="F60" s="13"/>
      <c r="G60" s="13"/>
      <c r="H60" s="13"/>
      <c r="I60" s="15"/>
      <c r="J60" s="16"/>
      <c r="K60" s="15"/>
      <c r="L60" s="17"/>
    </row>
    <row r="61" spans="2:14" ht="15.6" x14ac:dyDescent="0.25">
      <c r="B61" s="136" t="s">
        <v>18</v>
      </c>
      <c r="C61" s="137"/>
      <c r="D61" s="19">
        <v>4.7989560055833637E-2</v>
      </c>
      <c r="E61" s="19">
        <v>3.3187134450008628E-2</v>
      </c>
      <c r="F61" s="19">
        <v>2.6050131062873582E-2</v>
      </c>
      <c r="G61" s="19">
        <v>2.1872216480621851E-2</v>
      </c>
      <c r="H61" s="19">
        <v>1.8985754571963786E-2</v>
      </c>
      <c r="I61" s="20">
        <v>1.7039245793043525E-2</v>
      </c>
      <c r="J61" s="21">
        <v>1.5605299897988763E-2</v>
      </c>
      <c r="K61" s="22">
        <v>1.4445008909310742E-2</v>
      </c>
      <c r="L61" s="20">
        <v>1.3645425969562532E-2</v>
      </c>
    </row>
    <row r="62" spans="2:14" ht="15" x14ac:dyDescent="0.25">
      <c r="B62" s="138" t="s">
        <v>19</v>
      </c>
      <c r="C62" s="139"/>
      <c r="D62" s="23">
        <v>4.9251871334942993E-2</v>
      </c>
      <c r="E62" s="24">
        <v>3.4494067337494355E-2</v>
      </c>
      <c r="F62" s="24">
        <v>2.7468853731751296E-2</v>
      </c>
      <c r="G62" s="24">
        <v>2.3400344179512735E-2</v>
      </c>
      <c r="H62" s="24">
        <v>2.0591530566964597E-2</v>
      </c>
      <c r="I62" s="25">
        <v>1.8723470237099783E-2</v>
      </c>
      <c r="J62" s="26">
        <v>1.7396783307984387E-2</v>
      </c>
      <c r="K62" s="27">
        <v>1.6365864026238925E-2</v>
      </c>
      <c r="L62" s="25">
        <v>1.5815932167932388E-2</v>
      </c>
    </row>
    <row r="63" spans="2:14" ht="15.6" x14ac:dyDescent="0.25">
      <c r="B63" s="128" t="s">
        <v>20</v>
      </c>
      <c r="C63" s="129"/>
      <c r="D63" s="36">
        <v>4.7725262093303002E-2</v>
      </c>
      <c r="E63" s="37">
        <v>3.3315685821932707E-2</v>
      </c>
      <c r="F63" s="37">
        <v>2.6183667357039812E-2</v>
      </c>
      <c r="G63" s="37">
        <v>2.1932035384250904E-2</v>
      </c>
      <c r="H63" s="37">
        <v>1.9115630692792433E-2</v>
      </c>
      <c r="I63" s="38">
        <v>1.7108912087764404E-2</v>
      </c>
      <c r="J63" s="36">
        <v>1.5639439523735525E-2</v>
      </c>
      <c r="K63" s="39">
        <v>1.4542254582669872E-2</v>
      </c>
      <c r="L63" s="38">
        <v>1.3746796369999851E-2</v>
      </c>
    </row>
    <row r="64" spans="2:14" ht="16.2" thickBot="1" x14ac:dyDescent="0.3">
      <c r="B64" s="125" t="s">
        <v>21</v>
      </c>
      <c r="C64" s="126"/>
      <c r="D64" s="31">
        <v>4.6536383636216823E-2</v>
      </c>
      <c r="E64" s="32">
        <v>3.2091989647822346E-2</v>
      </c>
      <c r="F64" s="32">
        <v>2.4887298852378736E-2</v>
      </c>
      <c r="G64" s="32">
        <v>2.0578441857306794E-2</v>
      </c>
      <c r="H64" s="32">
        <v>1.7717451128719121E-2</v>
      </c>
      <c r="I64" s="33">
        <v>1.5683759812542677E-2</v>
      </c>
      <c r="J64" s="34">
        <v>1.416707646693198E-2</v>
      </c>
      <c r="K64" s="35">
        <v>1.2995009996262389E-2</v>
      </c>
      <c r="L64" s="33">
        <v>1.2064119644631071E-2</v>
      </c>
    </row>
    <row r="67" spans="2:14" ht="11.4" thickBot="1" x14ac:dyDescent="0.3"/>
    <row r="68" spans="2:14" ht="16.2" thickBot="1" x14ac:dyDescent="0.3">
      <c r="B68" s="123" t="s">
        <v>3</v>
      </c>
      <c r="C68" s="124"/>
      <c r="D68" s="42">
        <v>24</v>
      </c>
      <c r="E68" s="42">
        <v>36</v>
      </c>
      <c r="F68" s="9">
        <v>48</v>
      </c>
      <c r="G68" s="9">
        <v>60</v>
      </c>
      <c r="H68" s="9">
        <v>72</v>
      </c>
      <c r="I68" s="10">
        <v>84</v>
      </c>
      <c r="J68" s="42">
        <v>96</v>
      </c>
      <c r="K68" s="10">
        <v>108</v>
      </c>
      <c r="L68" s="11">
        <v>120</v>
      </c>
      <c r="N68" s="117" t="s">
        <v>8</v>
      </c>
    </row>
    <row r="69" spans="2:14" ht="15.6" x14ac:dyDescent="0.25">
      <c r="B69" s="130" t="s">
        <v>9</v>
      </c>
      <c r="C69" s="131"/>
      <c r="D69" s="13">
        <v>7.4999999999999997E-2</v>
      </c>
      <c r="E69" s="13">
        <v>7.4999999999999997E-2</v>
      </c>
      <c r="F69" s="13">
        <v>7.4999999999999997E-2</v>
      </c>
      <c r="G69" s="13">
        <v>7.4999999999999997E-2</v>
      </c>
      <c r="H69" s="13">
        <v>7.4999999999999997E-2</v>
      </c>
      <c r="I69" s="13">
        <v>7.4999999999999997E-2</v>
      </c>
      <c r="J69" s="13">
        <v>7.4999999999999997E-2</v>
      </c>
      <c r="K69" s="13">
        <v>7.4999999999999997E-2</v>
      </c>
      <c r="L69" s="13">
        <v>7.4999999999999997E-2</v>
      </c>
      <c r="N69" s="92" t="s">
        <v>24</v>
      </c>
    </row>
    <row r="70" spans="2:14" ht="15" x14ac:dyDescent="0.25">
      <c r="B70" s="132" t="s">
        <v>11</v>
      </c>
      <c r="C70" s="133"/>
      <c r="D70" s="13">
        <v>3.5000000000000003E-2</v>
      </c>
      <c r="E70" s="13">
        <v>4.4999999999999998E-2</v>
      </c>
      <c r="F70" s="13">
        <v>0.06</v>
      </c>
      <c r="G70" s="13">
        <v>0.09</v>
      </c>
      <c r="H70" s="13">
        <v>0.1</v>
      </c>
      <c r="I70" s="13">
        <v>0.1</v>
      </c>
      <c r="J70" s="13">
        <v>0.09</v>
      </c>
      <c r="K70" s="13">
        <v>0.09</v>
      </c>
      <c r="L70" s="14">
        <v>0.09</v>
      </c>
      <c r="N70" s="117" t="s">
        <v>12</v>
      </c>
    </row>
    <row r="71" spans="2:14" ht="15.6" x14ac:dyDescent="0.25">
      <c r="B71" s="132" t="s">
        <v>13</v>
      </c>
      <c r="C71" s="133"/>
      <c r="D71" s="13">
        <v>4.7500000000000001E-2</v>
      </c>
      <c r="E71" s="13">
        <v>5.7499999999999996E-2</v>
      </c>
      <c r="F71" s="13">
        <v>7.2499999999999995E-2</v>
      </c>
      <c r="G71" s="13">
        <v>0.105</v>
      </c>
      <c r="H71" s="13">
        <v>0.115</v>
      </c>
      <c r="I71" s="13">
        <v>0.115</v>
      </c>
      <c r="J71" s="13">
        <v>9.7500000000000003E-2</v>
      </c>
      <c r="K71" s="13">
        <v>9.7500000000000003E-2</v>
      </c>
      <c r="L71" s="14">
        <v>9.7500000000000003E-2</v>
      </c>
      <c r="N71" s="92" t="s">
        <v>24</v>
      </c>
    </row>
    <row r="72" spans="2:14" ht="15" x14ac:dyDescent="0.25">
      <c r="B72" s="132" t="s">
        <v>14</v>
      </c>
      <c r="C72" s="133"/>
      <c r="D72" s="13">
        <v>2.7500000000000004E-2</v>
      </c>
      <c r="E72" s="13">
        <v>3.7499999999999999E-2</v>
      </c>
      <c r="F72" s="13">
        <v>5.2499999999999991E-2</v>
      </c>
      <c r="G72" s="13">
        <v>7.4999999999999997E-2</v>
      </c>
      <c r="H72" s="13">
        <v>0.08</v>
      </c>
      <c r="I72" s="13">
        <v>0.08</v>
      </c>
      <c r="J72" s="13">
        <v>6.2499999999999993E-2</v>
      </c>
      <c r="K72" s="13">
        <v>6.2499999999999993E-2</v>
      </c>
      <c r="L72" s="14">
        <v>6.2499999999999993E-2</v>
      </c>
      <c r="N72" s="117" t="s">
        <v>15</v>
      </c>
    </row>
    <row r="73" spans="2:14" ht="15.6" x14ac:dyDescent="0.25">
      <c r="B73" s="132" t="s">
        <v>16</v>
      </c>
      <c r="C73" s="133"/>
      <c r="D73" s="13">
        <v>1.5000000000000003E-2</v>
      </c>
      <c r="E73" s="13">
        <v>2.4999999999999998E-2</v>
      </c>
      <c r="F73" s="13">
        <v>3.9999999999999994E-2</v>
      </c>
      <c r="G73" s="13">
        <v>0.06</v>
      </c>
      <c r="H73" s="13">
        <v>6.5000000000000002E-2</v>
      </c>
      <c r="I73" s="13">
        <v>6.5000000000000002E-2</v>
      </c>
      <c r="J73" s="13">
        <v>5.4999999999999993E-2</v>
      </c>
      <c r="K73" s="13">
        <v>5.4999999999999993E-2</v>
      </c>
      <c r="L73" s="14">
        <v>5.4999999999999993E-2</v>
      </c>
      <c r="N73" s="92">
        <v>11794</v>
      </c>
    </row>
    <row r="74" spans="2:14" ht="15.6" x14ac:dyDescent="0.25">
      <c r="B74" s="134" t="s">
        <v>17</v>
      </c>
      <c r="C74" s="135"/>
      <c r="D74" s="15"/>
      <c r="E74" s="15"/>
      <c r="F74" s="13"/>
      <c r="G74" s="13"/>
      <c r="H74" s="13"/>
      <c r="I74" s="15"/>
      <c r="J74" s="16"/>
      <c r="K74" s="15"/>
      <c r="L74" s="17"/>
    </row>
    <row r="75" spans="2:14" ht="15.6" x14ac:dyDescent="0.25">
      <c r="B75" s="136" t="s">
        <v>18</v>
      </c>
      <c r="C75" s="137"/>
      <c r="D75" s="19">
        <v>4.8237769020170983E-2</v>
      </c>
      <c r="E75" s="19">
        <v>3.343834840894068E-2</v>
      </c>
      <c r="F75" s="19">
        <v>2.6308326151145946E-2</v>
      </c>
      <c r="G75" s="19">
        <v>2.2139003014699926E-2</v>
      </c>
      <c r="H75" s="19">
        <v>1.925967376964384E-2</v>
      </c>
      <c r="I75" s="20">
        <v>1.7322127175882968E-2</v>
      </c>
      <c r="J75" s="21">
        <v>1.589743035991906E-2</v>
      </c>
      <c r="K75" s="22">
        <v>1.4745209563781028E-2</v>
      </c>
      <c r="L75" s="20">
        <v>1.3956391620959154E-2</v>
      </c>
    </row>
    <row r="76" spans="2:14" ht="15" x14ac:dyDescent="0.25">
      <c r="B76" s="138" t="s">
        <v>19</v>
      </c>
      <c r="C76" s="139"/>
      <c r="D76" s="23">
        <v>4.9506609156283708E-2</v>
      </c>
      <c r="E76" s="24">
        <v>3.4755174280263812E-2</v>
      </c>
      <c r="F76" s="24">
        <v>2.7741110446962917E-2</v>
      </c>
      <c r="G76" s="24">
        <v>2.3685770063323699E-2</v>
      </c>
      <c r="H76" s="24">
        <v>2.088861728587944E-2</v>
      </c>
      <c r="I76" s="25">
        <v>1.9034312701405702E-2</v>
      </c>
      <c r="J76" s="26">
        <v>1.7722450253002071E-2</v>
      </c>
      <c r="K76" s="27">
        <v>1.6705984487395707E-2</v>
      </c>
      <c r="L76" s="25">
        <v>1.617636149128341E-2</v>
      </c>
    </row>
    <row r="77" spans="2:14" ht="15.6" x14ac:dyDescent="0.25">
      <c r="B77" s="128" t="s">
        <v>20</v>
      </c>
      <c r="C77" s="129"/>
      <c r="D77" s="36">
        <v>4.7972104070248094E-2</v>
      </c>
      <c r="E77" s="37">
        <v>3.3567872865754494E-2</v>
      </c>
      <c r="F77" s="37">
        <v>2.6443185986263915E-2</v>
      </c>
      <c r="G77" s="37">
        <v>2.2199551559880661E-2</v>
      </c>
      <c r="H77" s="37">
        <v>1.9391423693416704E-2</v>
      </c>
      <c r="I77" s="38">
        <v>1.7392950053355651E-2</v>
      </c>
      <c r="J77" s="36">
        <v>1.593220907781431E-2</v>
      </c>
      <c r="K77" s="39">
        <v>1.4844476226879249E-2</v>
      </c>
      <c r="L77" s="38">
        <v>1.406007215174159E-2</v>
      </c>
    </row>
    <row r="78" spans="2:14" ht="16.2" thickBot="1" x14ac:dyDescent="0.3">
      <c r="B78" s="125" t="s">
        <v>21</v>
      </c>
      <c r="C78" s="126"/>
      <c r="D78" s="31">
        <v>4.6777076561363706E-2</v>
      </c>
      <c r="E78" s="32">
        <v>3.2334913778002371E-2</v>
      </c>
      <c r="F78" s="32">
        <v>2.5133968564271619E-2</v>
      </c>
      <c r="G78" s="32">
        <v>2.0829447565150903E-2</v>
      </c>
      <c r="H78" s="32">
        <v>1.7973071729929305E-2</v>
      </c>
      <c r="I78" s="33">
        <v>1.5944137749323489E-2</v>
      </c>
      <c r="J78" s="34">
        <v>1.4432283455553845E-2</v>
      </c>
      <c r="K78" s="35">
        <v>1.3265076323685098E-2</v>
      </c>
      <c r="L78" s="33">
        <v>1.2339048901672046E-2</v>
      </c>
    </row>
    <row r="81" spans="2:14" ht="11.4" thickBot="1" x14ac:dyDescent="0.3"/>
    <row r="82" spans="2:14" ht="16.2" thickBot="1" x14ac:dyDescent="0.3">
      <c r="B82" s="123" t="s">
        <v>3</v>
      </c>
      <c r="C82" s="124"/>
      <c r="D82" s="42">
        <v>24</v>
      </c>
      <c r="E82" s="42">
        <v>36</v>
      </c>
      <c r="F82" s="9">
        <v>48</v>
      </c>
      <c r="G82" s="9">
        <v>60</v>
      </c>
      <c r="H82" s="9">
        <v>72</v>
      </c>
      <c r="I82" s="10">
        <v>84</v>
      </c>
      <c r="J82" s="42">
        <v>96</v>
      </c>
      <c r="K82" s="10">
        <v>108</v>
      </c>
      <c r="L82" s="11">
        <v>120</v>
      </c>
      <c r="N82" s="117" t="s">
        <v>8</v>
      </c>
    </row>
    <row r="83" spans="2:14" ht="15.6" x14ac:dyDescent="0.25">
      <c r="B83" s="130" t="s">
        <v>9</v>
      </c>
      <c r="C83" s="131"/>
      <c r="D83" s="13">
        <v>7.9899999999999999E-2</v>
      </c>
      <c r="E83" s="13">
        <v>7.9899999999999999E-2</v>
      </c>
      <c r="F83" s="13">
        <v>7.9899999999999999E-2</v>
      </c>
      <c r="G83" s="13">
        <v>7.9899999999999999E-2</v>
      </c>
      <c r="H83" s="13">
        <v>7.9899999999999999E-2</v>
      </c>
      <c r="I83" s="13">
        <v>7.9899999999999999E-2</v>
      </c>
      <c r="J83" s="13">
        <v>7.9899999999999999E-2</v>
      </c>
      <c r="K83" s="13">
        <v>7.9899999999999999E-2</v>
      </c>
      <c r="L83" s="13">
        <v>7.9899999999999999E-2</v>
      </c>
      <c r="N83" s="92" t="s">
        <v>25</v>
      </c>
    </row>
    <row r="84" spans="2:14" ht="15" x14ac:dyDescent="0.25">
      <c r="B84" s="132" t="s">
        <v>11</v>
      </c>
      <c r="C84" s="133"/>
      <c r="D84" s="13">
        <v>0.04</v>
      </c>
      <c r="E84" s="13">
        <v>0.05</v>
      </c>
      <c r="F84" s="13">
        <v>7.0000000000000007E-2</v>
      </c>
      <c r="G84" s="13">
        <v>0.105</v>
      </c>
      <c r="H84" s="13">
        <v>0.125</v>
      </c>
      <c r="I84" s="13">
        <v>0.125</v>
      </c>
      <c r="J84" s="13">
        <v>0.115</v>
      </c>
      <c r="K84" s="13">
        <v>0.115</v>
      </c>
      <c r="L84" s="14">
        <v>0.115</v>
      </c>
      <c r="N84" s="117" t="s">
        <v>12</v>
      </c>
    </row>
    <row r="85" spans="2:14" ht="15.6" x14ac:dyDescent="0.25">
      <c r="B85" s="132" t="s">
        <v>13</v>
      </c>
      <c r="C85" s="133"/>
      <c r="D85" s="13">
        <v>5.2500000000000005E-2</v>
      </c>
      <c r="E85" s="13">
        <v>6.25E-2</v>
      </c>
      <c r="F85" s="13">
        <v>8.2500000000000004E-2</v>
      </c>
      <c r="G85" s="13">
        <v>0.12</v>
      </c>
      <c r="H85" s="13">
        <v>0.14000000000000001</v>
      </c>
      <c r="I85" s="13">
        <v>0.14000000000000001</v>
      </c>
      <c r="J85" s="13">
        <v>0.1225</v>
      </c>
      <c r="K85" s="13">
        <v>0.1225</v>
      </c>
      <c r="L85" s="14">
        <v>0.1225</v>
      </c>
      <c r="N85" s="92" t="s">
        <v>25</v>
      </c>
    </row>
    <row r="86" spans="2:14" ht="15" x14ac:dyDescent="0.25">
      <c r="B86" s="132" t="s">
        <v>14</v>
      </c>
      <c r="C86" s="133"/>
      <c r="D86" s="13">
        <v>3.2500000000000001E-2</v>
      </c>
      <c r="E86" s="13">
        <v>4.2500000000000003E-2</v>
      </c>
      <c r="F86" s="13">
        <v>6.25E-2</v>
      </c>
      <c r="G86" s="13">
        <v>0.09</v>
      </c>
      <c r="H86" s="13">
        <v>0.105</v>
      </c>
      <c r="I86" s="13">
        <v>0.105</v>
      </c>
      <c r="J86" s="13">
        <v>8.7499999999999994E-2</v>
      </c>
      <c r="K86" s="13">
        <v>8.7499999999999994E-2</v>
      </c>
      <c r="L86" s="14">
        <v>8.7499999999999994E-2</v>
      </c>
      <c r="N86" s="117" t="s">
        <v>15</v>
      </c>
    </row>
    <row r="87" spans="2:14" ht="15.6" x14ac:dyDescent="0.25">
      <c r="B87" s="132" t="s">
        <v>16</v>
      </c>
      <c r="C87" s="133"/>
      <c r="D87" s="13">
        <v>0.02</v>
      </c>
      <c r="E87" s="13">
        <v>3.0000000000000002E-2</v>
      </c>
      <c r="F87" s="13">
        <v>0.05</v>
      </c>
      <c r="G87" s="13">
        <v>7.4999999999999997E-2</v>
      </c>
      <c r="H87" s="13">
        <v>0.09</v>
      </c>
      <c r="I87" s="13">
        <v>0.09</v>
      </c>
      <c r="J87" s="13">
        <v>0.08</v>
      </c>
      <c r="K87" s="13">
        <v>0.08</v>
      </c>
      <c r="L87" s="14">
        <v>0.08</v>
      </c>
      <c r="N87" s="92">
        <v>11795</v>
      </c>
    </row>
    <row r="88" spans="2:14" ht="15.6" x14ac:dyDescent="0.25">
      <c r="B88" s="134" t="s">
        <v>17</v>
      </c>
      <c r="C88" s="135"/>
      <c r="D88" s="15"/>
      <c r="E88" s="15"/>
      <c r="F88" s="13"/>
      <c r="G88" s="13"/>
      <c r="H88" s="13"/>
      <c r="I88" s="15"/>
      <c r="J88" s="16"/>
      <c r="K88" s="15"/>
      <c r="L88" s="17"/>
    </row>
    <row r="89" spans="2:14" ht="15.6" x14ac:dyDescent="0.25">
      <c r="B89" s="136" t="s">
        <v>18</v>
      </c>
      <c r="C89" s="137"/>
      <c r="D89" s="19">
        <v>4.8476964184293626E-2</v>
      </c>
      <c r="E89" s="19">
        <v>3.3680791728401063E-2</v>
      </c>
      <c r="F89" s="19">
        <v>2.6557849491841805E-2</v>
      </c>
      <c r="G89" s="19">
        <v>2.2397163355153692E-2</v>
      </c>
      <c r="H89" s="19">
        <v>1.9525058960018025E-2</v>
      </c>
      <c r="I89" s="20">
        <v>1.7596508084628214E-2</v>
      </c>
      <c r="J89" s="21">
        <v>1.6181084410801641E-2</v>
      </c>
      <c r="K89" s="22">
        <v>1.5036988774642237E-2</v>
      </c>
      <c r="L89" s="20">
        <v>1.4258911779015679E-2</v>
      </c>
    </row>
    <row r="90" spans="2:14" ht="15" x14ac:dyDescent="0.25">
      <c r="B90" s="138" t="s">
        <v>19</v>
      </c>
      <c r="C90" s="139"/>
      <c r="D90" s="23">
        <v>4.9752096079556239E-2</v>
      </c>
      <c r="E90" s="24">
        <v>3.5007165189559986E-2</v>
      </c>
      <c r="F90" s="24">
        <v>2.8004223140395808E-2</v>
      </c>
      <c r="G90" s="24">
        <v>2.3961967074516897E-2</v>
      </c>
      <c r="H90" s="24">
        <v>2.1176448208737753E-2</v>
      </c>
      <c r="I90" s="25">
        <v>1.9335814472136507E-2</v>
      </c>
      <c r="J90" s="26">
        <v>1.8038667697709575E-2</v>
      </c>
      <c r="K90" s="27">
        <v>1.7036563645956137E-2</v>
      </c>
      <c r="L90" s="25">
        <v>1.6527001941052204E-2</v>
      </c>
    </row>
    <row r="91" spans="2:14" ht="15.6" x14ac:dyDescent="0.25">
      <c r="B91" s="128" t="s">
        <v>20</v>
      </c>
      <c r="C91" s="129"/>
      <c r="D91" s="36">
        <v>4.8209981889630528E-2</v>
      </c>
      <c r="E91" s="37">
        <v>3.3811255296766596E-2</v>
      </c>
      <c r="F91" s="37">
        <v>2.6693988415427472E-2</v>
      </c>
      <c r="G91" s="37">
        <v>2.2458417949880898E-2</v>
      </c>
      <c r="H91" s="37">
        <v>1.9658624308030181E-2</v>
      </c>
      <c r="I91" s="38">
        <v>1.7668452789996722E-2</v>
      </c>
      <c r="J91" s="36">
        <v>1.6216483677049181E-2</v>
      </c>
      <c r="K91" s="39">
        <v>1.5138219733228995E-2</v>
      </c>
      <c r="L91" s="38">
        <v>1.4364839699482464E-2</v>
      </c>
    </row>
    <row r="92" spans="2:14" ht="16.2" thickBot="1" x14ac:dyDescent="0.3">
      <c r="B92" s="125" t="s">
        <v>21</v>
      </c>
      <c r="C92" s="126"/>
      <c r="D92" s="31">
        <v>4.700902863403511E-2</v>
      </c>
      <c r="E92" s="32">
        <v>3.2569356691717205E-2</v>
      </c>
      <c r="F92" s="32">
        <v>2.5372353620206789E-2</v>
      </c>
      <c r="G92" s="32">
        <v>2.1072337331745756E-2</v>
      </c>
      <c r="H92" s="32">
        <v>1.8220728420260894E-2</v>
      </c>
      <c r="I92" s="33">
        <v>1.619669143169742E-2</v>
      </c>
      <c r="J92" s="34">
        <v>1.4689795240349884E-2</v>
      </c>
      <c r="K92" s="35">
        <v>1.3527566557207837E-2</v>
      </c>
      <c r="L92" s="33">
        <v>1.2606511375166647E-2</v>
      </c>
    </row>
    <row r="93" spans="2:14" ht="11.85" customHeight="1" x14ac:dyDescent="0.25"/>
    <row r="94" spans="2:14" ht="11.85" customHeight="1" x14ac:dyDescent="0.25"/>
    <row r="95" spans="2:14" ht="11.85" customHeight="1" thickBot="1" x14ac:dyDescent="0.3"/>
    <row r="96" spans="2:14" ht="11.85" customHeight="1" thickBot="1" x14ac:dyDescent="0.3">
      <c r="B96" s="123" t="s">
        <v>3</v>
      </c>
      <c r="C96" s="124"/>
      <c r="D96" s="42">
        <v>24</v>
      </c>
      <c r="E96" s="42">
        <v>36</v>
      </c>
      <c r="F96" s="9">
        <v>48</v>
      </c>
      <c r="G96" s="9">
        <v>60</v>
      </c>
      <c r="H96" s="9">
        <v>72</v>
      </c>
      <c r="I96" s="10">
        <v>84</v>
      </c>
      <c r="J96" s="42">
        <v>96</v>
      </c>
      <c r="K96" s="10">
        <v>108</v>
      </c>
      <c r="L96" s="11">
        <v>120</v>
      </c>
      <c r="N96" s="117" t="s">
        <v>8</v>
      </c>
    </row>
    <row r="97" spans="2:14" ht="11.85" customHeight="1" x14ac:dyDescent="0.25">
      <c r="B97" s="130" t="s">
        <v>9</v>
      </c>
      <c r="C97" s="131"/>
      <c r="D97" s="13">
        <v>8.5000000000000006E-2</v>
      </c>
      <c r="E97" s="13">
        <v>8.5000000000000006E-2</v>
      </c>
      <c r="F97" s="13">
        <v>8.5000000000000006E-2</v>
      </c>
      <c r="G97" s="13">
        <v>8.5000000000000006E-2</v>
      </c>
      <c r="H97" s="13">
        <v>8.5000000000000006E-2</v>
      </c>
      <c r="I97" s="13">
        <v>8.5000000000000006E-2</v>
      </c>
      <c r="J97" s="13">
        <v>8.5000000000000006E-2</v>
      </c>
      <c r="K97" s="13">
        <v>8.5000000000000006E-2</v>
      </c>
      <c r="L97" s="13">
        <v>8.5000000000000006E-2</v>
      </c>
      <c r="N97" s="92" t="s">
        <v>26</v>
      </c>
    </row>
    <row r="98" spans="2:14" ht="11.85" customHeight="1" x14ac:dyDescent="0.25">
      <c r="B98" s="132" t="s">
        <v>11</v>
      </c>
      <c r="C98" s="133"/>
      <c r="D98" s="13">
        <v>4.4999999999999998E-2</v>
      </c>
      <c r="E98" s="13">
        <v>5.5E-2</v>
      </c>
      <c r="F98" s="13">
        <v>0.08</v>
      </c>
      <c r="G98" s="13">
        <v>0.115</v>
      </c>
      <c r="H98" s="13">
        <v>0.13500000000000001</v>
      </c>
      <c r="I98" s="13">
        <v>0.13500000000000001</v>
      </c>
      <c r="J98" s="13">
        <v>0.125</v>
      </c>
      <c r="K98" s="13">
        <v>0.125</v>
      </c>
      <c r="L98" s="14">
        <v>0.125</v>
      </c>
      <c r="N98" s="117" t="s">
        <v>12</v>
      </c>
    </row>
    <row r="99" spans="2:14" ht="11.85" customHeight="1" x14ac:dyDescent="0.25">
      <c r="B99" s="132" t="s">
        <v>13</v>
      </c>
      <c r="C99" s="133"/>
      <c r="D99" s="13">
        <v>5.7499999999999996E-2</v>
      </c>
      <c r="E99" s="13">
        <v>6.7500000000000004E-2</v>
      </c>
      <c r="F99" s="13">
        <v>9.2499999999999999E-2</v>
      </c>
      <c r="G99" s="13">
        <v>0.13</v>
      </c>
      <c r="H99" s="13">
        <v>0.15000000000000002</v>
      </c>
      <c r="I99" s="13">
        <v>0.15000000000000002</v>
      </c>
      <c r="J99" s="13">
        <v>0.13250000000000001</v>
      </c>
      <c r="K99" s="13">
        <v>0.13250000000000001</v>
      </c>
      <c r="L99" s="14">
        <v>0.13250000000000001</v>
      </c>
      <c r="N99" s="92" t="s">
        <v>26</v>
      </c>
    </row>
    <row r="100" spans="2:14" ht="11.85" customHeight="1" x14ac:dyDescent="0.25">
      <c r="B100" s="132" t="s">
        <v>14</v>
      </c>
      <c r="C100" s="133"/>
      <c r="D100" s="13">
        <v>3.7499999999999999E-2</v>
      </c>
      <c r="E100" s="13">
        <v>4.7500000000000001E-2</v>
      </c>
      <c r="F100" s="13">
        <v>7.2499999999999995E-2</v>
      </c>
      <c r="G100" s="13">
        <v>0.1</v>
      </c>
      <c r="H100" s="13">
        <v>0.115</v>
      </c>
      <c r="I100" s="13">
        <v>0.115</v>
      </c>
      <c r="J100" s="13">
        <v>9.7500000000000003E-2</v>
      </c>
      <c r="K100" s="13">
        <v>9.7500000000000003E-2</v>
      </c>
      <c r="L100" s="14">
        <v>9.7500000000000003E-2</v>
      </c>
      <c r="N100" s="117" t="s">
        <v>15</v>
      </c>
    </row>
    <row r="101" spans="2:14" ht="13.5" customHeight="1" x14ac:dyDescent="0.25">
      <c r="B101" s="132" t="s">
        <v>16</v>
      </c>
      <c r="C101" s="133"/>
      <c r="D101" s="13">
        <v>2.4999999999999998E-2</v>
      </c>
      <c r="E101" s="13">
        <v>3.5000000000000003E-2</v>
      </c>
      <c r="F101" s="13">
        <v>0.06</v>
      </c>
      <c r="G101" s="13">
        <v>8.5000000000000006E-2</v>
      </c>
      <c r="H101" s="13">
        <v>0.1</v>
      </c>
      <c r="I101" s="13">
        <v>0.1</v>
      </c>
      <c r="J101" s="13">
        <v>0.09</v>
      </c>
      <c r="K101" s="13">
        <v>0.09</v>
      </c>
      <c r="L101" s="14">
        <v>0.09</v>
      </c>
      <c r="N101" s="92">
        <v>11796</v>
      </c>
    </row>
    <row r="102" spans="2:14" ht="13.5" customHeight="1" x14ac:dyDescent="0.25">
      <c r="B102" s="134" t="s">
        <v>17</v>
      </c>
      <c r="C102" s="135"/>
      <c r="D102" s="15"/>
      <c r="E102" s="15"/>
      <c r="F102" s="13"/>
      <c r="G102" s="13"/>
      <c r="H102" s="13"/>
      <c r="I102" s="15"/>
      <c r="J102" s="16"/>
      <c r="K102" s="15"/>
      <c r="L102" s="17"/>
    </row>
    <row r="103" spans="2:14" ht="13.5" customHeight="1" x14ac:dyDescent="0.25">
      <c r="B103" s="136" t="s">
        <v>18</v>
      </c>
      <c r="C103" s="137"/>
      <c r="D103" s="19">
        <v>4.8726670984767892E-2</v>
      </c>
      <c r="E103" s="19">
        <v>3.3934254216614487E-2</v>
      </c>
      <c r="F103" s="19">
        <v>2.6819067528650653E-2</v>
      </c>
      <c r="G103" s="19">
        <v>2.2667766948956673E-2</v>
      </c>
      <c r="H103" s="19">
        <v>1.9803566455386678E-2</v>
      </c>
      <c r="I103" s="20">
        <v>1.7884775146046087E-2</v>
      </c>
      <c r="J103" s="21">
        <v>1.6479400377687945E-2</v>
      </c>
      <c r="K103" s="22">
        <v>1.5344141539066599E-2</v>
      </c>
      <c r="L103" s="20">
        <v>1.4577649869284091E-2</v>
      </c>
    </row>
    <row r="104" spans="2:14" ht="13.5" customHeight="1" x14ac:dyDescent="0.25">
      <c r="B104" s="138" t="s">
        <v>19</v>
      </c>
      <c r="C104" s="139"/>
      <c r="D104" s="23">
        <v>5.0008371135924962E-2</v>
      </c>
      <c r="E104" s="24">
        <v>3.5270609210288344E-2</v>
      </c>
      <c r="F104" s="24">
        <v>2.8279667437696242E-2</v>
      </c>
      <c r="G104" s="24">
        <v>2.4251476701344747E-2</v>
      </c>
      <c r="H104" s="24">
        <v>2.1478511294103931E-2</v>
      </c>
      <c r="I104" s="25">
        <v>1.965257495615965E-2</v>
      </c>
      <c r="J104" s="26">
        <v>1.8371230241663102E-2</v>
      </c>
      <c r="K104" s="27">
        <v>1.738456068835411E-2</v>
      </c>
      <c r="L104" s="25">
        <v>1.6896440024279969E-2</v>
      </c>
    </row>
    <row r="105" spans="2:14" ht="13.5" customHeight="1" x14ac:dyDescent="0.25">
      <c r="B105" s="128" t="s">
        <v>20</v>
      </c>
      <c r="C105" s="129"/>
      <c r="D105" s="36">
        <v>4.8458313453521702E-2</v>
      </c>
      <c r="E105" s="37">
        <v>3.4065699579616145E-2</v>
      </c>
      <c r="F105" s="37">
        <v>2.6956545489207787E-2</v>
      </c>
      <c r="G105" s="37">
        <v>2.2729761624613203E-2</v>
      </c>
      <c r="H105" s="37">
        <v>1.9939036993576187E-2</v>
      </c>
      <c r="I105" s="38">
        <v>1.7957898453936267E-2</v>
      </c>
      <c r="J105" s="36">
        <v>1.6515452268077942E-2</v>
      </c>
      <c r="K105" s="39">
        <v>1.5447440289898281E-2</v>
      </c>
      <c r="L105" s="38">
        <v>1.4685945660707578E-2</v>
      </c>
    </row>
    <row r="106" spans="2:14" ht="13.5" customHeight="1" thickBot="1" x14ac:dyDescent="0.3">
      <c r="B106" s="125" t="s">
        <v>21</v>
      </c>
      <c r="C106" s="126"/>
      <c r="D106" s="31">
        <v>4.7251174039200795E-2</v>
      </c>
      <c r="E106" s="32">
        <v>3.2814455151787922E-2</v>
      </c>
      <c r="F106" s="32">
        <v>2.5621911341509724E-2</v>
      </c>
      <c r="G106" s="32">
        <v>2.1326934314469775E-2</v>
      </c>
      <c r="H106" s="32">
        <v>1.8480630807573051E-2</v>
      </c>
      <c r="I106" s="33">
        <v>1.6462026611907755E-2</v>
      </c>
      <c r="J106" s="34">
        <v>1.4960617662335484E-2</v>
      </c>
      <c r="K106" s="35">
        <v>1.3803887137495013E-2</v>
      </c>
      <c r="L106" s="33">
        <v>1.2888312358505433E-2</v>
      </c>
    </row>
    <row r="107" spans="2:14" ht="13.5" customHeight="1" x14ac:dyDescent="0.25">
      <c r="B107" s="118"/>
      <c r="C107" s="1"/>
      <c r="D107" s="1"/>
      <c r="E107" s="1"/>
      <c r="F107" s="1"/>
      <c r="G107" s="1"/>
      <c r="H107" s="1"/>
      <c r="I107" s="1"/>
      <c r="J107" s="91"/>
      <c r="K107" s="1"/>
      <c r="L107" s="1"/>
      <c r="M107" s="1"/>
    </row>
    <row r="108" spans="2:14" ht="13.5" customHeight="1" x14ac:dyDescent="0.25">
      <c r="B108" s="118"/>
      <c r="C108" s="1"/>
      <c r="D108" s="1"/>
      <c r="E108" s="1"/>
      <c r="F108" s="1"/>
      <c r="G108" s="1"/>
      <c r="H108" s="1"/>
      <c r="I108" s="1"/>
      <c r="J108" s="1"/>
      <c r="K108" s="1"/>
      <c r="L108" s="1"/>
      <c r="M108" s="1"/>
    </row>
    <row r="109" spans="2:14" ht="13.5" customHeight="1" thickBot="1" x14ac:dyDescent="0.3">
      <c r="B109" s="118"/>
      <c r="C109" s="1"/>
      <c r="D109" s="1"/>
      <c r="E109" s="1"/>
      <c r="F109" s="1"/>
      <c r="G109" s="1"/>
      <c r="H109" s="1"/>
      <c r="I109" s="1"/>
      <c r="J109" s="1"/>
      <c r="K109" s="1"/>
      <c r="L109" s="1"/>
      <c r="M109" s="1"/>
    </row>
    <row r="110" spans="2:14" ht="13.5" customHeight="1" thickBot="1" x14ac:dyDescent="0.3">
      <c r="B110" s="123" t="s">
        <v>3</v>
      </c>
      <c r="C110" s="124"/>
      <c r="D110" s="42">
        <v>24</v>
      </c>
      <c r="E110" s="42">
        <v>36</v>
      </c>
      <c r="F110" s="9">
        <v>48</v>
      </c>
      <c r="G110" s="9">
        <v>60</v>
      </c>
      <c r="H110" s="9">
        <v>72</v>
      </c>
      <c r="I110" s="10">
        <v>84</v>
      </c>
      <c r="J110" s="42">
        <v>96</v>
      </c>
      <c r="K110" s="10">
        <v>108</v>
      </c>
      <c r="L110" s="11">
        <v>120</v>
      </c>
      <c r="N110" s="117" t="s">
        <v>8</v>
      </c>
    </row>
    <row r="111" spans="2:14" ht="13.5" customHeight="1" x14ac:dyDescent="0.25">
      <c r="B111" s="130" t="s">
        <v>9</v>
      </c>
      <c r="C111" s="131"/>
      <c r="D111" s="13">
        <v>8.9899999999999994E-2</v>
      </c>
      <c r="E111" s="13">
        <v>8.9899999999999994E-2</v>
      </c>
      <c r="F111" s="13">
        <v>8.9899999999999994E-2</v>
      </c>
      <c r="G111" s="13">
        <v>8.9899999999999994E-2</v>
      </c>
      <c r="H111" s="13">
        <v>8.9899999999999994E-2</v>
      </c>
      <c r="I111" s="13">
        <v>8.9899999999999994E-2</v>
      </c>
      <c r="J111" s="13">
        <v>8.9899999999999994E-2</v>
      </c>
      <c r="K111" s="13">
        <v>8.9899999999999994E-2</v>
      </c>
      <c r="L111" s="13">
        <v>8.9899999999999994E-2</v>
      </c>
      <c r="N111" s="92" t="s">
        <v>27</v>
      </c>
    </row>
    <row r="112" spans="2:14" ht="13.5" customHeight="1" x14ac:dyDescent="0.25">
      <c r="B112" s="132" t="s">
        <v>11</v>
      </c>
      <c r="C112" s="133"/>
      <c r="D112" s="13">
        <v>0.05</v>
      </c>
      <c r="E112" s="13">
        <v>0.06</v>
      </c>
      <c r="F112" s="13">
        <v>0.1</v>
      </c>
      <c r="G112" s="13">
        <v>0.14000000000000001</v>
      </c>
      <c r="H112" s="13">
        <v>0.16</v>
      </c>
      <c r="I112" s="13">
        <v>0.16</v>
      </c>
      <c r="J112" s="13">
        <v>0.15</v>
      </c>
      <c r="K112" s="13">
        <v>0.15</v>
      </c>
      <c r="L112" s="14">
        <v>0.15</v>
      </c>
      <c r="N112" s="117" t="s">
        <v>12</v>
      </c>
    </row>
    <row r="113" spans="2:14" ht="13.5" customHeight="1" x14ac:dyDescent="0.25">
      <c r="B113" s="132" t="s">
        <v>13</v>
      </c>
      <c r="C113" s="133"/>
      <c r="D113" s="13">
        <v>6.25E-2</v>
      </c>
      <c r="E113" s="13">
        <v>7.2499999999999995E-2</v>
      </c>
      <c r="F113" s="13">
        <v>0.1125</v>
      </c>
      <c r="G113" s="13">
        <v>0.15500000000000003</v>
      </c>
      <c r="H113" s="13">
        <v>0.17499999999999999</v>
      </c>
      <c r="I113" s="13">
        <v>0.17499999999999999</v>
      </c>
      <c r="J113" s="13">
        <v>0.1575</v>
      </c>
      <c r="K113" s="13">
        <v>0.1575</v>
      </c>
      <c r="L113" s="14">
        <v>0.1575</v>
      </c>
      <c r="N113" s="92" t="s">
        <v>27</v>
      </c>
    </row>
    <row r="114" spans="2:14" ht="13.5" customHeight="1" x14ac:dyDescent="0.25">
      <c r="B114" s="132" t="s">
        <v>14</v>
      </c>
      <c r="C114" s="133"/>
      <c r="D114" s="13">
        <v>4.2500000000000003E-2</v>
      </c>
      <c r="E114" s="13">
        <v>5.2499999999999991E-2</v>
      </c>
      <c r="F114" s="13">
        <v>9.2499999999999999E-2</v>
      </c>
      <c r="G114" s="13">
        <v>0.125</v>
      </c>
      <c r="H114" s="13">
        <v>0.14000000000000001</v>
      </c>
      <c r="I114" s="13">
        <v>0.14000000000000001</v>
      </c>
      <c r="J114" s="13">
        <v>0.1225</v>
      </c>
      <c r="K114" s="13">
        <v>0.1225</v>
      </c>
      <c r="L114" s="14">
        <v>0.1225</v>
      </c>
      <c r="N114" s="117" t="s">
        <v>15</v>
      </c>
    </row>
    <row r="115" spans="2:14" ht="13.5" customHeight="1" x14ac:dyDescent="0.25">
      <c r="B115" s="132" t="s">
        <v>16</v>
      </c>
      <c r="C115" s="133"/>
      <c r="D115" s="13">
        <v>3.0000000000000002E-2</v>
      </c>
      <c r="E115" s="13">
        <v>3.9999999999999994E-2</v>
      </c>
      <c r="F115" s="13">
        <v>0.08</v>
      </c>
      <c r="G115" s="13">
        <v>0.11000000000000001</v>
      </c>
      <c r="H115" s="13">
        <v>0.125</v>
      </c>
      <c r="I115" s="13">
        <v>0.125</v>
      </c>
      <c r="J115" s="13">
        <v>0.11499999999999999</v>
      </c>
      <c r="K115" s="13">
        <v>0.11499999999999999</v>
      </c>
      <c r="L115" s="14">
        <v>0.11499999999999999</v>
      </c>
      <c r="N115" s="92">
        <v>11797</v>
      </c>
    </row>
    <row r="116" spans="2:14" ht="13.5" customHeight="1" x14ac:dyDescent="0.25">
      <c r="B116" s="134" t="s">
        <v>17</v>
      </c>
      <c r="C116" s="135"/>
      <c r="D116" s="15"/>
      <c r="E116" s="15"/>
      <c r="F116" s="13"/>
      <c r="G116" s="13"/>
      <c r="H116" s="13"/>
      <c r="I116" s="15"/>
      <c r="J116" s="16"/>
      <c r="K116" s="15"/>
      <c r="L116" s="17"/>
    </row>
    <row r="117" spans="2:14" ht="13.5" customHeight="1" x14ac:dyDescent="0.25">
      <c r="B117" s="136" t="s">
        <v>18</v>
      </c>
      <c r="C117" s="137"/>
      <c r="D117" s="19">
        <v>4.8967303898370201E-2</v>
      </c>
      <c r="E117" s="19">
        <v>3.4178855011661978E-2</v>
      </c>
      <c r="F117" s="19">
        <v>2.707148980282411E-2</v>
      </c>
      <c r="G117" s="19">
        <v>2.292958516291272E-2</v>
      </c>
      <c r="H117" s="19">
        <v>2.0073344796179563E-2</v>
      </c>
      <c r="I117" s="20">
        <v>1.816430742485485E-2</v>
      </c>
      <c r="J117" s="21">
        <v>1.6768963905243701E-2</v>
      </c>
      <c r="K117" s="22">
        <v>1.5642553848941417E-2</v>
      </c>
      <c r="L117" s="20">
        <v>1.4887574913765326E-2</v>
      </c>
    </row>
    <row r="118" spans="2:14" ht="13.5" customHeight="1" x14ac:dyDescent="0.25">
      <c r="B118" s="138" t="s">
        <v>19</v>
      </c>
      <c r="C118" s="139"/>
      <c r="D118" s="23">
        <v>5.0255333627056462E-2</v>
      </c>
      <c r="E118" s="24">
        <v>3.5524842558090103E-2</v>
      </c>
      <c r="F118" s="24">
        <v>2.8545836944144087E-2</v>
      </c>
      <c r="G118" s="24">
        <v>2.4531587147602667E-2</v>
      </c>
      <c r="H118" s="24">
        <v>2.1771106930989752E-2</v>
      </c>
      <c r="I118" s="25">
        <v>1.9959737278139964E-2</v>
      </c>
      <c r="J118" s="26">
        <v>1.8694035569065511E-2</v>
      </c>
      <c r="K118" s="27">
        <v>1.7722654996071653E-2</v>
      </c>
      <c r="L118" s="25">
        <v>1.7255663216842257E-2</v>
      </c>
    </row>
    <row r="119" spans="2:14" ht="13.5" customHeight="1" x14ac:dyDescent="0.25">
      <c r="B119" s="128" t="s">
        <v>20</v>
      </c>
      <c r="C119" s="129"/>
      <c r="D119" s="36">
        <v>4.8697621104114533E-2</v>
      </c>
      <c r="E119" s="37">
        <v>3.4311247843262484E-2</v>
      </c>
      <c r="F119" s="37">
        <v>2.7210261712151667E-2</v>
      </c>
      <c r="G119" s="37">
        <v>2.2992295892130754E-2</v>
      </c>
      <c r="H119" s="37">
        <v>2.0210660810894801E-2</v>
      </c>
      <c r="I119" s="38">
        <v>1.8238573622421955E-2</v>
      </c>
      <c r="J119" s="36">
        <v>1.6805649272114469E-2</v>
      </c>
      <c r="K119" s="39">
        <v>1.5747861550144446E-2</v>
      </c>
      <c r="L119" s="38">
        <v>1.499817310497719E-2</v>
      </c>
    </row>
    <row r="120" spans="2:14" ht="13.5" customHeight="1" thickBot="1" x14ac:dyDescent="0.3">
      <c r="B120" s="125" t="s">
        <v>21</v>
      </c>
      <c r="C120" s="126"/>
      <c r="D120" s="31">
        <v>4.74845203247235E-2</v>
      </c>
      <c r="E120" s="32">
        <v>3.3050984346387036E-2</v>
      </c>
      <c r="F120" s="32">
        <v>2.5863065927611024E-2</v>
      </c>
      <c r="G120" s="32">
        <v>2.1573265585827294E-2</v>
      </c>
      <c r="H120" s="32">
        <v>1.8732387173140061E-2</v>
      </c>
      <c r="I120" s="33">
        <v>1.6719321868630867E-2</v>
      </c>
      <c r="J120" s="34">
        <v>1.5223494291668686E-2</v>
      </c>
      <c r="K120" s="35">
        <v>1.407234463545692E-2</v>
      </c>
      <c r="L120" s="33">
        <v>1.3162321599831382E-2</v>
      </c>
    </row>
    <row r="121" spans="2:14" ht="13.5" customHeight="1" x14ac:dyDescent="0.25">
      <c r="B121" s="118"/>
      <c r="C121" s="116"/>
      <c r="D121" s="1"/>
      <c r="E121" s="116"/>
      <c r="F121" s="1"/>
      <c r="G121" s="116"/>
      <c r="H121" s="1"/>
      <c r="I121" s="144"/>
      <c r="J121" s="144"/>
      <c r="K121" s="144"/>
      <c r="L121" s="144"/>
      <c r="M121" s="1"/>
    </row>
    <row r="122" spans="2:14" ht="13.5" customHeight="1" x14ac:dyDescent="0.25">
      <c r="C122" s="119"/>
      <c r="D122" s="3"/>
      <c r="E122" s="40"/>
      <c r="G122" s="40"/>
      <c r="H122" s="1"/>
      <c r="M122" s="1"/>
    </row>
    <row r="123" spans="2:14" ht="13.5" customHeight="1" thickBot="1" x14ac:dyDescent="0.3">
      <c r="C123" s="3"/>
      <c r="D123" s="3"/>
      <c r="E123" s="41"/>
      <c r="G123" s="41"/>
      <c r="H123" s="1"/>
      <c r="M123" s="120"/>
    </row>
    <row r="124" spans="2:14" ht="13.5" customHeight="1" thickBot="1" x14ac:dyDescent="0.3">
      <c r="B124" s="123" t="s">
        <v>3</v>
      </c>
      <c r="C124" s="124"/>
      <c r="D124" s="42">
        <v>24</v>
      </c>
      <c r="E124" s="42">
        <v>36</v>
      </c>
      <c r="F124" s="9">
        <v>48</v>
      </c>
      <c r="G124" s="9">
        <v>60</v>
      </c>
      <c r="H124" s="9">
        <v>72</v>
      </c>
      <c r="I124" s="10">
        <v>84</v>
      </c>
      <c r="J124" s="42">
        <v>96</v>
      </c>
      <c r="K124" s="10">
        <v>108</v>
      </c>
      <c r="L124" s="11">
        <v>120</v>
      </c>
      <c r="N124" s="117" t="s">
        <v>8</v>
      </c>
    </row>
    <row r="125" spans="2:14" ht="13.5" customHeight="1" x14ac:dyDescent="0.25">
      <c r="B125" s="130" t="s">
        <v>9</v>
      </c>
      <c r="C125" s="131"/>
      <c r="D125" s="13">
        <v>9.5000000000000001E-2</v>
      </c>
      <c r="E125" s="13">
        <v>9.5000000000000001E-2</v>
      </c>
      <c r="F125" s="13">
        <v>9.5000000000000001E-2</v>
      </c>
      <c r="G125" s="13">
        <v>9.5000000000000001E-2</v>
      </c>
      <c r="H125" s="13">
        <v>9.5000000000000001E-2</v>
      </c>
      <c r="I125" s="13">
        <v>9.5000000000000001E-2</v>
      </c>
      <c r="J125" s="13">
        <v>9.5000000000000001E-2</v>
      </c>
      <c r="K125" s="13">
        <v>9.5000000000000001E-2</v>
      </c>
      <c r="L125" s="13">
        <v>9.5000000000000001E-2</v>
      </c>
      <c r="N125" s="92" t="s">
        <v>28</v>
      </c>
    </row>
    <row r="126" spans="2:14" ht="15" x14ac:dyDescent="0.25">
      <c r="B126" s="132" t="s">
        <v>11</v>
      </c>
      <c r="C126" s="133"/>
      <c r="D126" s="13">
        <v>5.5E-2</v>
      </c>
      <c r="E126" s="13">
        <v>6.5000000000000002E-2</v>
      </c>
      <c r="F126" s="13">
        <v>0.105</v>
      </c>
      <c r="G126" s="13">
        <v>0.15</v>
      </c>
      <c r="H126" s="13">
        <v>0.17</v>
      </c>
      <c r="I126" s="13">
        <v>0.17</v>
      </c>
      <c r="J126" s="13">
        <v>0.16</v>
      </c>
      <c r="K126" s="13">
        <v>0.16</v>
      </c>
      <c r="L126" s="14">
        <v>0.16</v>
      </c>
      <c r="N126" s="117" t="s">
        <v>12</v>
      </c>
    </row>
    <row r="127" spans="2:14" ht="15.6" x14ac:dyDescent="0.25">
      <c r="B127" s="132" t="s">
        <v>13</v>
      </c>
      <c r="C127" s="133"/>
      <c r="D127" s="13">
        <v>6.7500000000000004E-2</v>
      </c>
      <c r="E127" s="13">
        <v>7.7499999999999999E-2</v>
      </c>
      <c r="F127" s="13">
        <v>0.11749999999999999</v>
      </c>
      <c r="G127" s="13">
        <v>0.16499999999999998</v>
      </c>
      <c r="H127" s="13">
        <v>0.185</v>
      </c>
      <c r="I127" s="13">
        <v>0.185</v>
      </c>
      <c r="J127" s="13">
        <v>0.16750000000000001</v>
      </c>
      <c r="K127" s="13">
        <v>0.16750000000000001</v>
      </c>
      <c r="L127" s="14">
        <v>0.16750000000000001</v>
      </c>
      <c r="N127" s="92" t="s">
        <v>28</v>
      </c>
    </row>
    <row r="128" spans="2:14" ht="15" x14ac:dyDescent="0.25">
      <c r="B128" s="132" t="s">
        <v>14</v>
      </c>
      <c r="C128" s="133"/>
      <c r="D128" s="13">
        <v>4.7500000000000001E-2</v>
      </c>
      <c r="E128" s="13">
        <v>5.7499999999999996E-2</v>
      </c>
      <c r="F128" s="13">
        <v>9.7499999999999989E-2</v>
      </c>
      <c r="G128" s="13">
        <v>0.13500000000000001</v>
      </c>
      <c r="H128" s="13">
        <v>0.15000000000000002</v>
      </c>
      <c r="I128" s="13">
        <v>0.15000000000000002</v>
      </c>
      <c r="J128" s="13">
        <v>0.13250000000000001</v>
      </c>
      <c r="K128" s="13">
        <v>0.13250000000000001</v>
      </c>
      <c r="L128" s="14">
        <v>0.13250000000000001</v>
      </c>
      <c r="N128" s="117" t="s">
        <v>15</v>
      </c>
    </row>
    <row r="129" spans="2:14" ht="15.6" x14ac:dyDescent="0.25">
      <c r="B129" s="132" t="s">
        <v>16</v>
      </c>
      <c r="C129" s="133"/>
      <c r="D129" s="13">
        <v>3.5000000000000003E-2</v>
      </c>
      <c r="E129" s="13">
        <v>4.4999999999999998E-2</v>
      </c>
      <c r="F129" s="13">
        <v>8.4999999999999992E-2</v>
      </c>
      <c r="G129" s="13">
        <v>0.12</v>
      </c>
      <c r="H129" s="13">
        <v>0.13500000000000001</v>
      </c>
      <c r="I129" s="13">
        <v>0.13500000000000001</v>
      </c>
      <c r="J129" s="13">
        <v>0.125</v>
      </c>
      <c r="K129" s="13">
        <v>0.125</v>
      </c>
      <c r="L129" s="14">
        <v>0.125</v>
      </c>
      <c r="N129" s="92">
        <v>11798</v>
      </c>
    </row>
    <row r="130" spans="2:14" ht="15.6" x14ac:dyDescent="0.25">
      <c r="B130" s="134" t="s">
        <v>17</v>
      </c>
      <c r="C130" s="135"/>
      <c r="D130" s="15"/>
      <c r="E130" s="15"/>
      <c r="F130" s="13"/>
      <c r="G130" s="13"/>
      <c r="H130" s="13"/>
      <c r="I130" s="15"/>
      <c r="J130" s="16"/>
      <c r="K130" s="15"/>
      <c r="L130" s="17"/>
    </row>
    <row r="131" spans="2:14" ht="15.6" x14ac:dyDescent="0.25">
      <c r="B131" s="136" t="s">
        <v>18</v>
      </c>
      <c r="C131" s="137"/>
      <c r="D131" s="19">
        <v>4.9218505701252878E-2</v>
      </c>
      <c r="E131" s="19">
        <v>3.4434559947667386E-2</v>
      </c>
      <c r="F131" s="19">
        <v>2.7335719181166829E-2</v>
      </c>
      <c r="G131" s="19">
        <v>2.3203985609167976E-2</v>
      </c>
      <c r="H131" s="19">
        <v>2.0356408177923672E-2</v>
      </c>
      <c r="I131" s="20">
        <v>1.8457910912201447E-2</v>
      </c>
      <c r="J131" s="21">
        <v>1.7073394043399404E-2</v>
      </c>
      <c r="K131" s="22">
        <v>1.5956559865104296E-2</v>
      </c>
      <c r="L131" s="20">
        <v>1.5213951748662892E-2</v>
      </c>
    </row>
    <row r="132" spans="2:14" ht="15" x14ac:dyDescent="0.25">
      <c r="B132" s="138" t="s">
        <v>19</v>
      </c>
      <c r="C132" s="139"/>
      <c r="D132" s="23">
        <v>5.0513143010186647E-2</v>
      </c>
      <c r="E132" s="24">
        <v>3.5790617335794604E-2</v>
      </c>
      <c r="F132" s="24">
        <v>2.8824456584398871E-2</v>
      </c>
      <c r="G132" s="24">
        <v>2.4825158898370298E-2</v>
      </c>
      <c r="H132" s="24">
        <v>2.2078111230212045E-2</v>
      </c>
      <c r="I132" s="25">
        <v>2.0282361660909711E-2</v>
      </c>
      <c r="J132" s="26">
        <v>1.9033414189183993E-2</v>
      </c>
      <c r="K132" s="27">
        <v>1.8078416615618337E-2</v>
      </c>
      <c r="L132" s="25">
        <v>1.7633955099663551E-2</v>
      </c>
    </row>
    <row r="133" spans="2:14" ht="15.6" x14ac:dyDescent="0.25">
      <c r="B133" s="128" t="s">
        <v>20</v>
      </c>
      <c r="C133" s="129"/>
      <c r="D133" s="36">
        <v>4.8947439436829769E-2</v>
      </c>
      <c r="E133" s="37">
        <v>3.4567943260093548E-2</v>
      </c>
      <c r="F133" s="37">
        <v>2.747584556398662E-2</v>
      </c>
      <c r="G133" s="37">
        <v>2.3267446803427575E-2</v>
      </c>
      <c r="H133" s="37">
        <v>2.0495660548332871E-2</v>
      </c>
      <c r="I133" s="38">
        <v>1.8533377530686766E-2</v>
      </c>
      <c r="J133" s="36">
        <v>1.7110745410350309E-2</v>
      </c>
      <c r="K133" s="39">
        <v>1.6063981495531756E-2</v>
      </c>
      <c r="L133" s="38">
        <v>1.5326974558242905E-2</v>
      </c>
    </row>
    <row r="134" spans="2:14" ht="16.2" thickBot="1" x14ac:dyDescent="0.3">
      <c r="B134" s="125" t="s">
        <v>21</v>
      </c>
      <c r="C134" s="126"/>
      <c r="D134" s="31">
        <v>4.7728115461987866E-2</v>
      </c>
      <c r="E134" s="32">
        <v>3.329825125554256E-2</v>
      </c>
      <c r="F134" s="32">
        <v>2.6115500569437667E-2</v>
      </c>
      <c r="G134" s="32">
        <v>2.1831434831449271E-2</v>
      </c>
      <c r="H134" s="32">
        <v>1.8996541100410727E-2</v>
      </c>
      <c r="I134" s="33">
        <v>1.698956895770971E-2</v>
      </c>
      <c r="J134" s="34">
        <v>1.5499867387622218E-2</v>
      </c>
      <c r="K134" s="35">
        <v>1.4354830533841725E-2</v>
      </c>
      <c r="L134" s="33">
        <v>1.3450876108442773E-2</v>
      </c>
    </row>
    <row r="135" spans="2:14" hidden="1" x14ac:dyDescent="0.25">
      <c r="B135" s="127"/>
      <c r="C135" s="127"/>
      <c r="D135" s="127"/>
      <c r="E135" s="127"/>
      <c r="F135" s="127"/>
      <c r="G135" s="127"/>
      <c r="H135" s="127"/>
      <c r="I135" s="127"/>
      <c r="J135" s="127"/>
      <c r="K135" s="127"/>
      <c r="L135" s="127"/>
      <c r="M135" s="127"/>
    </row>
    <row r="136" spans="2:14" hidden="1" x14ac:dyDescent="0.25">
      <c r="B136" s="127"/>
      <c r="C136" s="127"/>
      <c r="D136" s="127"/>
      <c r="E136" s="127"/>
      <c r="F136" s="127"/>
      <c r="G136" s="127"/>
      <c r="H136" s="127"/>
      <c r="I136" s="127"/>
      <c r="J136" s="127"/>
      <c r="K136" s="127"/>
      <c r="L136" s="127"/>
      <c r="M136" s="127"/>
    </row>
    <row r="137" spans="2:14" hidden="1" x14ac:dyDescent="0.25">
      <c r="B137" s="127"/>
      <c r="C137" s="127"/>
      <c r="D137" s="127"/>
      <c r="E137" s="127"/>
      <c r="F137" s="127"/>
      <c r="G137" s="127"/>
      <c r="H137" s="127"/>
      <c r="I137" s="127"/>
      <c r="J137" s="127"/>
      <c r="K137" s="127"/>
      <c r="L137" s="127"/>
      <c r="M137" s="127"/>
    </row>
    <row r="138" spans="2:14" hidden="1" x14ac:dyDescent="0.25">
      <c r="B138" s="127"/>
      <c r="C138" s="127"/>
      <c r="D138" s="127"/>
      <c r="E138" s="127"/>
      <c r="F138" s="127"/>
      <c r="G138" s="127"/>
      <c r="H138" s="127"/>
      <c r="I138" s="127"/>
      <c r="J138" s="127"/>
      <c r="K138" s="127"/>
      <c r="L138" s="127"/>
      <c r="M138" s="127"/>
    </row>
    <row r="139" spans="2:14" hidden="1" x14ac:dyDescent="0.25">
      <c r="B139" s="127"/>
      <c r="C139" s="127"/>
      <c r="D139" s="127"/>
      <c r="E139" s="127"/>
      <c r="F139" s="127"/>
      <c r="G139" s="127"/>
      <c r="H139" s="127"/>
      <c r="I139" s="127"/>
      <c r="J139" s="127"/>
      <c r="K139" s="127"/>
      <c r="L139" s="127"/>
      <c r="M139" s="127"/>
    </row>
    <row r="140" spans="2:14" hidden="1" x14ac:dyDescent="0.25">
      <c r="B140" s="127"/>
      <c r="C140" s="127"/>
      <c r="D140" s="127"/>
      <c r="E140" s="127"/>
      <c r="F140" s="127"/>
      <c r="G140" s="127"/>
      <c r="H140" s="127"/>
      <c r="I140" s="127"/>
      <c r="J140" s="127"/>
      <c r="K140" s="127"/>
      <c r="L140" s="127"/>
      <c r="M140" s="127"/>
    </row>
    <row r="141" spans="2:14" hidden="1" x14ac:dyDescent="0.25">
      <c r="B141" s="127"/>
      <c r="C141" s="127"/>
      <c r="D141" s="127"/>
      <c r="E141" s="127"/>
      <c r="F141" s="127"/>
      <c r="G141" s="127"/>
      <c r="H141" s="127"/>
      <c r="I141" s="127"/>
      <c r="J141" s="127"/>
      <c r="K141" s="127"/>
      <c r="L141" s="127"/>
      <c r="M141" s="127"/>
    </row>
    <row r="142" spans="2:14" hidden="1" x14ac:dyDescent="0.25">
      <c r="B142" s="127"/>
      <c r="C142" s="127"/>
      <c r="D142" s="127"/>
      <c r="E142" s="127"/>
      <c r="F142" s="127"/>
      <c r="G142" s="127"/>
      <c r="H142" s="127"/>
      <c r="I142" s="127"/>
      <c r="J142" s="127"/>
      <c r="K142" s="127"/>
      <c r="L142" s="127"/>
      <c r="M142" s="127"/>
    </row>
    <row r="143" spans="2:14" hidden="1" x14ac:dyDescent="0.25">
      <c r="B143" s="127"/>
      <c r="C143" s="127"/>
      <c r="D143" s="127"/>
      <c r="E143" s="127"/>
      <c r="F143" s="127"/>
      <c r="G143" s="127"/>
      <c r="H143" s="127"/>
      <c r="I143" s="127"/>
      <c r="J143" s="127"/>
      <c r="K143" s="127"/>
      <c r="L143" s="127"/>
      <c r="M143" s="127"/>
    </row>
    <row r="144" spans="2:14" hidden="1" x14ac:dyDescent="0.25">
      <c r="B144" s="127"/>
      <c r="C144" s="127"/>
      <c r="D144" s="127"/>
      <c r="E144" s="127"/>
      <c r="F144" s="127"/>
      <c r="G144" s="127"/>
      <c r="H144" s="127"/>
      <c r="I144" s="127"/>
      <c r="J144" s="127"/>
      <c r="K144" s="127"/>
      <c r="L144" s="127"/>
      <c r="M144" s="127"/>
    </row>
    <row r="145" spans="2:13" hidden="1" x14ac:dyDescent="0.25">
      <c r="B145" s="127"/>
      <c r="C145" s="127"/>
      <c r="D145" s="127"/>
      <c r="E145" s="127"/>
      <c r="F145" s="127"/>
      <c r="G145" s="127"/>
      <c r="H145" s="127"/>
      <c r="I145" s="127"/>
      <c r="J145" s="127"/>
      <c r="K145" s="127"/>
      <c r="L145" s="127"/>
      <c r="M145" s="127"/>
    </row>
    <row r="146" spans="2:13" hidden="1" x14ac:dyDescent="0.25">
      <c r="B146" s="127"/>
      <c r="C146" s="127"/>
      <c r="D146" s="127"/>
      <c r="E146" s="127"/>
      <c r="F146" s="127"/>
      <c r="G146" s="127"/>
      <c r="H146" s="127"/>
      <c r="I146" s="127"/>
      <c r="J146" s="127"/>
      <c r="K146" s="127"/>
      <c r="L146" s="127"/>
      <c r="M146" s="127"/>
    </row>
    <row r="147" spans="2:13" hidden="1" x14ac:dyDescent="0.25">
      <c r="B147" s="127"/>
      <c r="C147" s="127"/>
      <c r="D147" s="127"/>
      <c r="E147" s="127"/>
      <c r="F147" s="127"/>
      <c r="G147" s="127"/>
      <c r="H147" s="127"/>
      <c r="I147" s="127"/>
      <c r="J147" s="127"/>
      <c r="K147" s="127"/>
      <c r="L147" s="127"/>
      <c r="M147" s="127"/>
    </row>
    <row r="148" spans="2:13" hidden="1" x14ac:dyDescent="0.25">
      <c r="B148" s="127"/>
      <c r="C148" s="127"/>
      <c r="D148" s="127"/>
      <c r="E148" s="127"/>
      <c r="F148" s="127"/>
      <c r="G148" s="127"/>
      <c r="H148" s="127"/>
      <c r="I148" s="127"/>
      <c r="J148" s="127"/>
      <c r="K148" s="127"/>
      <c r="L148" s="127"/>
      <c r="M148" s="127"/>
    </row>
    <row r="149" spans="2:13" hidden="1" x14ac:dyDescent="0.25">
      <c r="B149" s="127"/>
      <c r="C149" s="127"/>
      <c r="D149" s="127"/>
      <c r="E149" s="127"/>
      <c r="F149" s="127"/>
      <c r="G149" s="127"/>
      <c r="H149" s="127"/>
      <c r="I149" s="127"/>
      <c r="J149" s="127"/>
      <c r="K149" s="127"/>
      <c r="L149" s="127"/>
      <c r="M149" s="127"/>
    </row>
    <row r="150" spans="2:13" hidden="1" x14ac:dyDescent="0.25">
      <c r="B150" s="127"/>
      <c r="C150" s="127"/>
      <c r="D150" s="127"/>
      <c r="E150" s="127"/>
      <c r="F150" s="127"/>
      <c r="G150" s="127"/>
      <c r="H150" s="127"/>
      <c r="I150" s="127"/>
      <c r="J150" s="127"/>
      <c r="K150" s="127"/>
      <c r="L150" s="127"/>
      <c r="M150" s="127"/>
    </row>
    <row r="151" spans="2:13" hidden="1" x14ac:dyDescent="0.25">
      <c r="B151" s="127"/>
      <c r="C151" s="127"/>
      <c r="D151" s="127"/>
      <c r="E151" s="127"/>
      <c r="F151" s="127"/>
      <c r="G151" s="127"/>
      <c r="H151" s="127"/>
      <c r="I151" s="127"/>
      <c r="J151" s="127"/>
      <c r="K151" s="127"/>
      <c r="L151" s="127"/>
      <c r="M151" s="127"/>
    </row>
    <row r="152" spans="2:13" hidden="1" x14ac:dyDescent="0.25">
      <c r="B152" s="127"/>
      <c r="C152" s="127"/>
      <c r="D152" s="127"/>
      <c r="E152" s="127"/>
      <c r="F152" s="127"/>
      <c r="G152" s="127"/>
      <c r="H152" s="127"/>
      <c r="I152" s="127"/>
      <c r="J152" s="127"/>
      <c r="K152" s="127"/>
      <c r="L152" s="127"/>
      <c r="M152" s="127"/>
    </row>
    <row r="153" spans="2:13" hidden="1" x14ac:dyDescent="0.25">
      <c r="B153" s="127"/>
      <c r="C153" s="127"/>
      <c r="D153" s="127"/>
      <c r="E153" s="127"/>
      <c r="F153" s="127"/>
      <c r="G153" s="127"/>
      <c r="H153" s="127"/>
      <c r="I153" s="127"/>
      <c r="J153" s="127"/>
      <c r="K153" s="127"/>
      <c r="L153" s="127"/>
      <c r="M153" s="127"/>
    </row>
    <row r="154" spans="2:13" hidden="1" x14ac:dyDescent="0.25">
      <c r="B154" s="127"/>
      <c r="C154" s="127"/>
      <c r="D154" s="127"/>
      <c r="E154" s="127"/>
      <c r="F154" s="127"/>
      <c r="G154" s="127"/>
      <c r="H154" s="127"/>
      <c r="I154" s="127"/>
      <c r="J154" s="127"/>
      <c r="K154" s="127"/>
      <c r="L154" s="127"/>
      <c r="M154" s="127"/>
    </row>
    <row r="155" spans="2:13" hidden="1" x14ac:dyDescent="0.25">
      <c r="B155" s="127"/>
      <c r="C155" s="127"/>
      <c r="D155" s="127"/>
      <c r="E155" s="127"/>
      <c r="F155" s="127"/>
      <c r="G155" s="127"/>
      <c r="H155" s="127"/>
      <c r="I155" s="127"/>
      <c r="J155" s="127"/>
      <c r="K155" s="127"/>
      <c r="L155" s="127"/>
      <c r="M155" s="127"/>
    </row>
    <row r="156" spans="2:13" hidden="1" x14ac:dyDescent="0.25">
      <c r="B156" s="127"/>
      <c r="C156" s="127"/>
      <c r="D156" s="127"/>
      <c r="E156" s="127"/>
      <c r="F156" s="127"/>
      <c r="G156" s="127"/>
      <c r="H156" s="127"/>
      <c r="I156" s="127"/>
      <c r="J156" s="127"/>
      <c r="K156" s="127"/>
      <c r="L156" s="127"/>
      <c r="M156" s="127"/>
    </row>
    <row r="157" spans="2:13" hidden="1" x14ac:dyDescent="0.25">
      <c r="B157" s="127"/>
      <c r="C157" s="127"/>
      <c r="D157" s="127"/>
      <c r="E157" s="127"/>
      <c r="F157" s="127"/>
      <c r="G157" s="127"/>
      <c r="H157" s="127"/>
      <c r="I157" s="127"/>
      <c r="J157" s="127"/>
      <c r="K157" s="127"/>
      <c r="L157" s="127"/>
      <c r="M157" s="127"/>
    </row>
    <row r="158" spans="2:13" hidden="1" x14ac:dyDescent="0.25">
      <c r="B158" s="127"/>
      <c r="C158" s="127"/>
      <c r="D158" s="127"/>
      <c r="E158" s="127"/>
      <c r="F158" s="127"/>
      <c r="G158" s="127"/>
      <c r="H158" s="127"/>
      <c r="I158" s="127"/>
      <c r="J158" s="127"/>
      <c r="K158" s="127"/>
      <c r="L158" s="127"/>
      <c r="M158" s="127"/>
    </row>
    <row r="161" spans="2:14" ht="11.4" thickBot="1" x14ac:dyDescent="0.3"/>
    <row r="162" spans="2:14" ht="16.2" thickBot="1" x14ac:dyDescent="0.3">
      <c r="B162" s="123" t="s">
        <v>3</v>
      </c>
      <c r="C162" s="124"/>
      <c r="D162" s="42">
        <v>24</v>
      </c>
      <c r="E162" s="42">
        <v>36</v>
      </c>
      <c r="F162" s="9">
        <v>48</v>
      </c>
      <c r="G162" s="9">
        <v>60</v>
      </c>
      <c r="H162" s="9">
        <v>72</v>
      </c>
      <c r="I162" s="10">
        <v>84</v>
      </c>
      <c r="J162" s="42">
        <v>96</v>
      </c>
      <c r="K162" s="10">
        <v>108</v>
      </c>
      <c r="L162" s="11">
        <v>120</v>
      </c>
      <c r="N162" s="117" t="s">
        <v>8</v>
      </c>
    </row>
    <row r="163" spans="2:14" ht="15.6" x14ac:dyDescent="0.25">
      <c r="B163" s="130" t="s">
        <v>9</v>
      </c>
      <c r="C163" s="131"/>
      <c r="D163" s="13">
        <v>9.9900000000000003E-2</v>
      </c>
      <c r="E163" s="13">
        <v>9.9900000000000003E-2</v>
      </c>
      <c r="F163" s="13">
        <v>9.9900000000000003E-2</v>
      </c>
      <c r="G163" s="13">
        <v>9.9900000000000003E-2</v>
      </c>
      <c r="H163" s="13">
        <v>9.9900000000000003E-2</v>
      </c>
      <c r="I163" s="13">
        <v>9.9900000000000003E-2</v>
      </c>
      <c r="J163" s="13">
        <v>9.9900000000000003E-2</v>
      </c>
      <c r="K163" s="13">
        <v>9.9900000000000003E-2</v>
      </c>
      <c r="L163" s="13">
        <v>9.9900000000000003E-2</v>
      </c>
      <c r="N163" s="92" t="s">
        <v>29</v>
      </c>
    </row>
    <row r="164" spans="2:14" ht="15" x14ac:dyDescent="0.25">
      <c r="B164" s="132" t="s">
        <v>11</v>
      </c>
      <c r="C164" s="133"/>
      <c r="D164" s="13">
        <v>0.06</v>
      </c>
      <c r="E164" s="13">
        <v>7.0000000000000007E-2</v>
      </c>
      <c r="F164" s="13">
        <v>0.12</v>
      </c>
      <c r="G164" s="13">
        <v>0.16</v>
      </c>
      <c r="H164" s="13">
        <v>0.185</v>
      </c>
      <c r="I164" s="13">
        <v>0.185</v>
      </c>
      <c r="J164" s="13">
        <v>0.17499999999999999</v>
      </c>
      <c r="K164" s="13">
        <v>0.17499999999999999</v>
      </c>
      <c r="L164" s="14">
        <v>0.17499999999999999</v>
      </c>
      <c r="N164" s="117" t="s">
        <v>12</v>
      </c>
    </row>
    <row r="165" spans="2:14" ht="15.6" x14ac:dyDescent="0.25">
      <c r="B165" s="132" t="s">
        <v>13</v>
      </c>
      <c r="C165" s="133"/>
      <c r="D165" s="13">
        <v>7.2499999999999995E-2</v>
      </c>
      <c r="E165" s="13">
        <v>8.2500000000000004E-2</v>
      </c>
      <c r="F165" s="13">
        <v>0.13250000000000001</v>
      </c>
      <c r="G165" s="13">
        <v>0.17499999999999999</v>
      </c>
      <c r="H165" s="13">
        <v>0.2</v>
      </c>
      <c r="I165" s="13">
        <v>0.2</v>
      </c>
      <c r="J165" s="13">
        <v>0.1825</v>
      </c>
      <c r="K165" s="13">
        <v>0.1825</v>
      </c>
      <c r="L165" s="14">
        <v>0.1825</v>
      </c>
      <c r="N165" s="92" t="s">
        <v>29</v>
      </c>
    </row>
    <row r="166" spans="2:14" ht="15" x14ac:dyDescent="0.25">
      <c r="B166" s="132" t="s">
        <v>14</v>
      </c>
      <c r="C166" s="133"/>
      <c r="D166" s="13">
        <v>5.2499999999999991E-2</v>
      </c>
      <c r="E166" s="13">
        <v>6.25E-2</v>
      </c>
      <c r="F166" s="13">
        <v>0.11249999999999999</v>
      </c>
      <c r="G166" s="13">
        <v>0.14500000000000002</v>
      </c>
      <c r="H166" s="13">
        <v>0.16499999999999998</v>
      </c>
      <c r="I166" s="13">
        <v>0.16499999999999998</v>
      </c>
      <c r="J166" s="13">
        <v>0.14749999999999999</v>
      </c>
      <c r="K166" s="13">
        <v>0.14749999999999999</v>
      </c>
      <c r="L166" s="14">
        <v>0.14749999999999999</v>
      </c>
      <c r="N166" s="117" t="s">
        <v>15</v>
      </c>
    </row>
    <row r="167" spans="2:14" ht="15.6" x14ac:dyDescent="0.25">
      <c r="B167" s="132" t="s">
        <v>16</v>
      </c>
      <c r="C167" s="133"/>
      <c r="D167" s="13">
        <v>3.9999999999999994E-2</v>
      </c>
      <c r="E167" s="13">
        <v>0.05</v>
      </c>
      <c r="F167" s="13">
        <v>9.9999999999999992E-2</v>
      </c>
      <c r="G167" s="13">
        <v>0.13</v>
      </c>
      <c r="H167" s="13">
        <v>0.15</v>
      </c>
      <c r="I167" s="13">
        <v>0.15</v>
      </c>
      <c r="J167" s="13">
        <v>0.13999999999999999</v>
      </c>
      <c r="K167" s="13">
        <v>0.13999999999999999</v>
      </c>
      <c r="L167" s="14">
        <v>0.13999999999999999</v>
      </c>
      <c r="N167" s="92">
        <v>11799</v>
      </c>
    </row>
    <row r="168" spans="2:14" ht="15.6" x14ac:dyDescent="0.25">
      <c r="B168" s="134" t="s">
        <v>17</v>
      </c>
      <c r="C168" s="135"/>
      <c r="D168" s="15"/>
      <c r="E168" s="15"/>
      <c r="F168" s="13"/>
      <c r="G168" s="13"/>
      <c r="H168" s="13"/>
      <c r="I168" s="15"/>
      <c r="J168" s="16"/>
      <c r="K168" s="15"/>
      <c r="L168" s="17"/>
    </row>
    <row r="169" spans="2:14" ht="15.6" x14ac:dyDescent="0.25">
      <c r="B169" s="136" t="s">
        <v>18</v>
      </c>
      <c r="C169" s="137"/>
      <c r="D169" s="19">
        <v>4.9460573588940238E-2</v>
      </c>
      <c r="E169" s="19">
        <v>3.4681312195345433E-2</v>
      </c>
      <c r="F169" s="19">
        <v>2.7591028810168478E-2</v>
      </c>
      <c r="G169" s="19">
        <v>2.3469441452689088E-2</v>
      </c>
      <c r="H169" s="19">
        <v>2.0630547124097658E-2</v>
      </c>
      <c r="I169" s="20">
        <v>1.8742545054705722E-2</v>
      </c>
      <c r="J169" s="21">
        <v>1.7368795336333735E-2</v>
      </c>
      <c r="K169" s="22">
        <v>1.626150594159299E-2</v>
      </c>
      <c r="L169" s="20">
        <v>1.5531147475641369E-2</v>
      </c>
    </row>
    <row r="170" spans="2:14" ht="15" x14ac:dyDescent="0.25">
      <c r="B170" s="138" t="s">
        <v>19</v>
      </c>
      <c r="C170" s="139"/>
      <c r="D170" s="23">
        <v>5.0761578220778876E-2</v>
      </c>
      <c r="E170" s="24">
        <v>3.6047086861957088E-2</v>
      </c>
      <c r="F170" s="24">
        <v>2.9093670694624554E-2</v>
      </c>
      <c r="G170" s="24">
        <v>2.5109161121389643E-2</v>
      </c>
      <c r="H170" s="24">
        <v>2.2375436283495576E-2</v>
      </c>
      <c r="I170" s="25">
        <v>2.0595130134372135E-2</v>
      </c>
      <c r="J170" s="26">
        <v>1.9362727455553154E-2</v>
      </c>
      <c r="K170" s="27">
        <v>1.8423913531160713E-2</v>
      </c>
      <c r="L170" s="25">
        <v>1.8001605483978406E-2</v>
      </c>
    </row>
    <row r="171" spans="2:14" ht="15.6" x14ac:dyDescent="0.25">
      <c r="B171" s="128" t="s">
        <v>20</v>
      </c>
      <c r="C171" s="129"/>
      <c r="D171" s="36">
        <v>4.9188174158523626E-2</v>
      </c>
      <c r="E171" s="37">
        <v>3.4815651310087459E-2</v>
      </c>
      <c r="F171" s="37">
        <v>2.7732463942707779E-2</v>
      </c>
      <c r="G171" s="37">
        <v>2.353362864915955E-2</v>
      </c>
      <c r="H171" s="37">
        <v>2.0771674800687718E-2</v>
      </c>
      <c r="I171" s="38">
        <v>1.8819175422238398E-2</v>
      </c>
      <c r="J171" s="36">
        <v>1.7406792951011489E-2</v>
      </c>
      <c r="K171" s="39">
        <v>1.6370980508556007E-2</v>
      </c>
      <c r="L171" s="38">
        <v>1.5646526698127251E-2</v>
      </c>
    </row>
    <row r="172" spans="2:14" ht="16.2" thickBot="1" x14ac:dyDescent="0.3">
      <c r="B172" s="125" t="s">
        <v>21</v>
      </c>
      <c r="C172" s="126"/>
      <c r="D172" s="31">
        <v>4.7962853269009266E-2</v>
      </c>
      <c r="E172" s="32">
        <v>3.3536860906821404E-2</v>
      </c>
      <c r="F172" s="32">
        <v>2.6359413623906307E-2</v>
      </c>
      <c r="G172" s="32">
        <v>2.2081188561091685E-2</v>
      </c>
      <c r="H172" s="32">
        <v>1.9252366770278417E-2</v>
      </c>
      <c r="I172" s="33">
        <v>1.7251560220686187E-2</v>
      </c>
      <c r="J172" s="34">
        <v>1.5768043759290064E-2</v>
      </c>
      <c r="K172" s="35">
        <v>1.4629165934890687E-2</v>
      </c>
      <c r="L172" s="33">
        <v>1.3731313465955089E-2</v>
      </c>
    </row>
    <row r="175" spans="2:14" ht="11.4" thickBot="1" x14ac:dyDescent="0.3"/>
    <row r="176" spans="2:14" ht="16.2" thickBot="1" x14ac:dyDescent="0.3">
      <c r="B176" s="123" t="s">
        <v>3</v>
      </c>
      <c r="C176" s="124"/>
      <c r="D176" s="42">
        <v>24</v>
      </c>
      <c r="E176" s="42">
        <v>36</v>
      </c>
      <c r="F176" s="9">
        <v>48</v>
      </c>
      <c r="G176" s="9">
        <v>60</v>
      </c>
      <c r="H176" s="9">
        <v>72</v>
      </c>
      <c r="I176" s="10">
        <v>84</v>
      </c>
      <c r="J176" s="42">
        <v>96</v>
      </c>
      <c r="K176" s="10">
        <v>108</v>
      </c>
      <c r="L176" s="11">
        <v>120</v>
      </c>
      <c r="N176" s="117" t="s">
        <v>8</v>
      </c>
    </row>
    <row r="177" spans="2:14" ht="15.6" x14ac:dyDescent="0.25">
      <c r="B177" s="130" t="s">
        <v>9</v>
      </c>
      <c r="C177" s="131"/>
      <c r="D177" s="13">
        <v>0.105</v>
      </c>
      <c r="E177" s="13">
        <v>0.105</v>
      </c>
      <c r="F177" s="13">
        <v>0.105</v>
      </c>
      <c r="G177" s="13">
        <v>0.105</v>
      </c>
      <c r="H177" s="13">
        <v>0.105</v>
      </c>
      <c r="I177" s="13">
        <v>0.105</v>
      </c>
      <c r="J177" s="13">
        <v>0.105</v>
      </c>
      <c r="K177" s="13">
        <v>0.105</v>
      </c>
      <c r="L177" s="13">
        <v>0.105</v>
      </c>
      <c r="N177" s="92" t="s">
        <v>30</v>
      </c>
    </row>
    <row r="178" spans="2:14" ht="15" x14ac:dyDescent="0.25">
      <c r="B178" s="132" t="s">
        <v>11</v>
      </c>
      <c r="C178" s="133"/>
      <c r="D178" s="13">
        <v>6.5000000000000002E-2</v>
      </c>
      <c r="E178" s="13">
        <v>7.4999999999999997E-2</v>
      </c>
      <c r="F178" s="13">
        <v>0.14000000000000001</v>
      </c>
      <c r="G178" s="13">
        <v>0.18</v>
      </c>
      <c r="H178" s="13">
        <v>0.2</v>
      </c>
      <c r="I178" s="13">
        <v>0.2</v>
      </c>
      <c r="J178" s="13">
        <v>0.19</v>
      </c>
      <c r="K178" s="13">
        <v>0.19</v>
      </c>
      <c r="L178" s="14">
        <v>0.19</v>
      </c>
      <c r="N178" s="117" t="s">
        <v>12</v>
      </c>
    </row>
    <row r="179" spans="2:14" ht="15.6" x14ac:dyDescent="0.25">
      <c r="B179" s="132" t="s">
        <v>13</v>
      </c>
      <c r="C179" s="133"/>
      <c r="D179" s="13">
        <v>7.7499999999999999E-2</v>
      </c>
      <c r="E179" s="13">
        <v>8.7499999999999994E-2</v>
      </c>
      <c r="F179" s="13">
        <v>0.15250000000000002</v>
      </c>
      <c r="G179" s="13">
        <v>0.19500000000000001</v>
      </c>
      <c r="H179" s="13">
        <v>0.21500000000000002</v>
      </c>
      <c r="I179" s="13">
        <v>0.21500000000000002</v>
      </c>
      <c r="J179" s="13">
        <v>0.19750000000000001</v>
      </c>
      <c r="K179" s="13">
        <v>0.19750000000000001</v>
      </c>
      <c r="L179" s="14">
        <v>0.19750000000000001</v>
      </c>
      <c r="N179" s="92" t="s">
        <v>30</v>
      </c>
    </row>
    <row r="180" spans="2:14" ht="15" x14ac:dyDescent="0.25">
      <c r="B180" s="132" t="s">
        <v>14</v>
      </c>
      <c r="C180" s="133"/>
      <c r="D180" s="13">
        <v>5.7499999999999996E-2</v>
      </c>
      <c r="E180" s="13">
        <v>6.7499999999999991E-2</v>
      </c>
      <c r="F180" s="13">
        <v>0.13250000000000001</v>
      </c>
      <c r="G180" s="13">
        <v>0.16499999999999998</v>
      </c>
      <c r="H180" s="13">
        <v>0.18</v>
      </c>
      <c r="I180" s="13">
        <v>0.18</v>
      </c>
      <c r="J180" s="13">
        <v>0.16250000000000001</v>
      </c>
      <c r="K180" s="13">
        <v>0.16250000000000001</v>
      </c>
      <c r="L180" s="14">
        <v>0.16250000000000001</v>
      </c>
      <c r="N180" s="117" t="s">
        <v>15</v>
      </c>
    </row>
    <row r="181" spans="2:14" ht="15.6" x14ac:dyDescent="0.25">
      <c r="B181" s="132" t="s">
        <v>16</v>
      </c>
      <c r="C181" s="133"/>
      <c r="D181" s="13">
        <v>4.4999999999999998E-2</v>
      </c>
      <c r="E181" s="13">
        <v>5.4999999999999993E-2</v>
      </c>
      <c r="F181" s="13">
        <v>0.12000000000000001</v>
      </c>
      <c r="G181" s="13">
        <v>0.15</v>
      </c>
      <c r="H181" s="13">
        <v>0.16500000000000001</v>
      </c>
      <c r="I181" s="13">
        <v>0.16500000000000001</v>
      </c>
      <c r="J181" s="13">
        <v>0.155</v>
      </c>
      <c r="K181" s="13">
        <v>0.155</v>
      </c>
      <c r="L181" s="14">
        <v>0.155</v>
      </c>
      <c r="N181" s="92">
        <v>11800</v>
      </c>
    </row>
    <row r="182" spans="2:14" ht="15.6" x14ac:dyDescent="0.25">
      <c r="B182" s="134" t="s">
        <v>17</v>
      </c>
      <c r="C182" s="135"/>
      <c r="D182" s="15"/>
      <c r="E182" s="15"/>
      <c r="F182" s="13"/>
      <c r="G182" s="13"/>
      <c r="H182" s="13"/>
      <c r="I182" s="15"/>
      <c r="J182" s="16"/>
      <c r="K182" s="15"/>
      <c r="L182" s="17"/>
    </row>
    <row r="183" spans="2:14" ht="15.6" x14ac:dyDescent="0.25">
      <c r="B183" s="136" t="s">
        <v>18</v>
      </c>
      <c r="C183" s="137"/>
      <c r="D183" s="19">
        <v>4.9713267450857246E-2</v>
      </c>
      <c r="E183" s="19">
        <v>3.4939253124195831E-2</v>
      </c>
      <c r="F183" s="19">
        <v>2.7858257038282253E-2</v>
      </c>
      <c r="G183" s="19">
        <v>2.3747616828038352E-2</v>
      </c>
      <c r="H183" s="19">
        <v>2.0918131078754752E-2</v>
      </c>
      <c r="I183" s="20">
        <v>1.9041431211031062E-2</v>
      </c>
      <c r="J183" s="21">
        <v>1.7679261785065035E-2</v>
      </c>
      <c r="K183" s="22">
        <v>1.6582257435016335E-2</v>
      </c>
      <c r="L183" s="20">
        <v>1.5865017615845849E-2</v>
      </c>
    </row>
    <row r="184" spans="2:14" ht="15" x14ac:dyDescent="0.25">
      <c r="B184" s="138" t="s">
        <v>19</v>
      </c>
      <c r="C184" s="139"/>
      <c r="D184" s="23">
        <v>5.1020918909874292E-2</v>
      </c>
      <c r="E184" s="24">
        <v>3.6315185687490342E-2</v>
      </c>
      <c r="F184" s="24">
        <v>2.9375452505753862E-2</v>
      </c>
      <c r="G184" s="24">
        <v>2.5406771541038018E-2</v>
      </c>
      <c r="H184" s="24">
        <v>2.2687343496371633E-2</v>
      </c>
      <c r="I184" s="25">
        <v>2.0923559345395273E-2</v>
      </c>
      <c r="J184" s="26">
        <v>1.9708835352760176E-2</v>
      </c>
      <c r="K184" s="27">
        <v>1.8787317621842575E-2</v>
      </c>
      <c r="L184" s="25">
        <v>1.8388582592802325E-2</v>
      </c>
    </row>
    <row r="185" spans="2:14" ht="15.6" x14ac:dyDescent="0.25">
      <c r="B185" s="128" t="s">
        <v>20</v>
      </c>
      <c r="C185" s="129"/>
      <c r="D185" s="36">
        <v>4.943947633289919E-2</v>
      </c>
      <c r="E185" s="37">
        <v>3.5074591380949621E-2</v>
      </c>
      <c r="F185" s="37">
        <v>2.8001062016800173E-2</v>
      </c>
      <c r="G185" s="37">
        <v>2.3812564813703852E-2</v>
      </c>
      <c r="H185" s="37">
        <v>2.1061226034986075E-2</v>
      </c>
      <c r="I185" s="38">
        <v>1.9119283598088982E-2</v>
      </c>
      <c r="J185" s="36">
        <v>1.7717938605425212E-2</v>
      </c>
      <c r="K185" s="39">
        <v>1.6693891342631526E-2</v>
      </c>
      <c r="L185" s="38">
        <v>1.5982877123658267E-2</v>
      </c>
    </row>
    <row r="186" spans="2:14" ht="16.2" thickBot="1" x14ac:dyDescent="0.3">
      <c r="B186" s="125" t="s">
        <v>21</v>
      </c>
      <c r="C186" s="126"/>
      <c r="D186" s="31">
        <v>4.8207895284126834E-2</v>
      </c>
      <c r="E186" s="32">
        <v>3.3786290023122063E-2</v>
      </c>
      <c r="F186" s="32">
        <v>2.6614713252104242E-2</v>
      </c>
      <c r="G186" s="32">
        <v>2.2342909443053099E-2</v>
      </c>
      <c r="H186" s="32">
        <v>1.9520739283086778E-2</v>
      </c>
      <c r="I186" s="33">
        <v>1.7526669738093026E-2</v>
      </c>
      <c r="J186" s="34">
        <v>1.604989684435381E-2</v>
      </c>
      <c r="K186" s="35">
        <v>1.491772019536371E-2</v>
      </c>
      <c r="L186" s="33">
        <v>1.402649291481811E-2</v>
      </c>
    </row>
    <row r="189" spans="2:14" ht="11.4" thickBot="1" x14ac:dyDescent="0.3"/>
    <row r="190" spans="2:14" ht="16.2" thickBot="1" x14ac:dyDescent="0.3">
      <c r="B190" s="123" t="s">
        <v>3</v>
      </c>
      <c r="C190" s="124"/>
      <c r="D190" s="42">
        <v>24</v>
      </c>
      <c r="E190" s="42">
        <v>36</v>
      </c>
      <c r="F190" s="9">
        <v>48</v>
      </c>
      <c r="G190" s="9">
        <v>60</v>
      </c>
      <c r="H190" s="9">
        <v>72</v>
      </c>
      <c r="I190" s="10">
        <v>84</v>
      </c>
      <c r="J190" s="42">
        <v>96</v>
      </c>
      <c r="K190" s="10">
        <v>108</v>
      </c>
      <c r="L190" s="11">
        <v>120</v>
      </c>
      <c r="N190" s="117" t="s">
        <v>8</v>
      </c>
    </row>
    <row r="191" spans="2:14" ht="15.6" x14ac:dyDescent="0.25">
      <c r="B191" s="130" t="s">
        <v>9</v>
      </c>
      <c r="C191" s="131"/>
      <c r="D191" s="13">
        <v>0.1099</v>
      </c>
      <c r="E191" s="13">
        <v>0.1099</v>
      </c>
      <c r="F191" s="13">
        <v>0.1099</v>
      </c>
      <c r="G191" s="13">
        <v>0.1099</v>
      </c>
      <c r="H191" s="13">
        <v>0.1099</v>
      </c>
      <c r="I191" s="13">
        <v>0.1099</v>
      </c>
      <c r="J191" s="13">
        <v>0.1099</v>
      </c>
      <c r="K191" s="13">
        <v>0.1099</v>
      </c>
      <c r="L191" s="13">
        <v>0.1099</v>
      </c>
      <c r="N191" s="92" t="s">
        <v>31</v>
      </c>
    </row>
    <row r="192" spans="2:14" ht="15" x14ac:dyDescent="0.25">
      <c r="B192" s="132" t="s">
        <v>11</v>
      </c>
      <c r="C192" s="133"/>
      <c r="D192" s="13">
        <v>7.0000000000000007E-2</v>
      </c>
      <c r="E192" s="13">
        <v>8.5000000000000006E-2</v>
      </c>
      <c r="F192" s="13">
        <v>0.15</v>
      </c>
      <c r="G192" s="13">
        <v>0.19500000000000001</v>
      </c>
      <c r="H192" s="13">
        <v>0.215</v>
      </c>
      <c r="I192" s="13">
        <v>0.215</v>
      </c>
      <c r="J192" s="13">
        <v>0.20499999999999999</v>
      </c>
      <c r="K192" s="13">
        <v>0.20499999999999999</v>
      </c>
      <c r="L192" s="14">
        <v>0.20499999999999999</v>
      </c>
      <c r="N192" s="117" t="s">
        <v>12</v>
      </c>
    </row>
    <row r="193" spans="2:14" ht="15.6" x14ac:dyDescent="0.25">
      <c r="B193" s="132" t="s">
        <v>13</v>
      </c>
      <c r="C193" s="133"/>
      <c r="D193" s="13">
        <v>8.2500000000000004E-2</v>
      </c>
      <c r="E193" s="13">
        <v>9.7500000000000003E-2</v>
      </c>
      <c r="F193" s="13">
        <v>0.16250000000000001</v>
      </c>
      <c r="G193" s="13">
        <v>0.21000000000000002</v>
      </c>
      <c r="H193" s="13">
        <v>0.22999999999999998</v>
      </c>
      <c r="I193" s="13">
        <v>0.22999999999999998</v>
      </c>
      <c r="J193" s="13">
        <v>0.21249999999999999</v>
      </c>
      <c r="K193" s="13">
        <v>0.21249999999999999</v>
      </c>
      <c r="L193" s="14">
        <v>0.21249999999999999</v>
      </c>
      <c r="N193" s="92" t="s">
        <v>31</v>
      </c>
    </row>
    <row r="194" spans="2:14" ht="15" x14ac:dyDescent="0.25">
      <c r="B194" s="132" t="s">
        <v>14</v>
      </c>
      <c r="C194" s="133"/>
      <c r="D194" s="13">
        <v>6.25E-2</v>
      </c>
      <c r="E194" s="13">
        <v>7.7499999999999999E-2</v>
      </c>
      <c r="F194" s="13">
        <v>0.14250000000000002</v>
      </c>
      <c r="G194" s="13">
        <v>0.18</v>
      </c>
      <c r="H194" s="13">
        <v>0.19500000000000001</v>
      </c>
      <c r="I194" s="13">
        <v>0.19500000000000001</v>
      </c>
      <c r="J194" s="13">
        <v>0.17749999999999999</v>
      </c>
      <c r="K194" s="13">
        <v>0.17749999999999999</v>
      </c>
      <c r="L194" s="14">
        <v>0.17749999999999999</v>
      </c>
      <c r="N194" s="117" t="s">
        <v>15</v>
      </c>
    </row>
    <row r="195" spans="2:14" ht="15.6" x14ac:dyDescent="0.25">
      <c r="B195" s="132" t="s">
        <v>16</v>
      </c>
      <c r="C195" s="133"/>
      <c r="D195" s="13">
        <v>0.05</v>
      </c>
      <c r="E195" s="13">
        <v>6.5000000000000002E-2</v>
      </c>
      <c r="F195" s="13">
        <v>0.13</v>
      </c>
      <c r="G195" s="13">
        <v>0.16500000000000001</v>
      </c>
      <c r="H195" s="13">
        <v>0.18</v>
      </c>
      <c r="I195" s="13">
        <v>0.18</v>
      </c>
      <c r="J195" s="13">
        <v>0.16999999999999998</v>
      </c>
      <c r="K195" s="13">
        <v>0.16999999999999998</v>
      </c>
      <c r="L195" s="14">
        <v>0.16999999999999998</v>
      </c>
      <c r="N195" s="92">
        <v>11801</v>
      </c>
    </row>
    <row r="196" spans="2:14" ht="15.6" x14ac:dyDescent="0.25">
      <c r="B196" s="134" t="s">
        <v>17</v>
      </c>
      <c r="C196" s="135"/>
      <c r="D196" s="15"/>
      <c r="E196" s="15"/>
      <c r="F196" s="13"/>
      <c r="G196" s="13"/>
      <c r="H196" s="13"/>
      <c r="I196" s="15"/>
      <c r="J196" s="16"/>
      <c r="K196" s="15"/>
      <c r="L196" s="17"/>
    </row>
    <row r="197" spans="2:14" ht="15.6" x14ac:dyDescent="0.25">
      <c r="B197" s="136" t="s">
        <v>18</v>
      </c>
      <c r="C197" s="137"/>
      <c r="D197" s="19">
        <v>4.9956767432368633E-2</v>
      </c>
      <c r="E197" s="19">
        <v>3.518815044494894E-2</v>
      </c>
      <c r="F197" s="19">
        <v>2.8116441600620233E-2</v>
      </c>
      <c r="G197" s="19">
        <v>2.401668842742883E-2</v>
      </c>
      <c r="H197" s="19">
        <v>2.1196595339712906E-2</v>
      </c>
      <c r="I197" s="20">
        <v>1.9331113469529596E-2</v>
      </c>
      <c r="J197" s="21">
        <v>1.7980423020481105E-2</v>
      </c>
      <c r="K197" s="22">
        <v>1.689362965208888E-2</v>
      </c>
      <c r="L197" s="20">
        <v>1.6189338981359498E-2</v>
      </c>
    </row>
    <row r="198" spans="2:14" ht="15" x14ac:dyDescent="0.25">
      <c r="B198" s="138" t="s">
        <v>19</v>
      </c>
      <c r="C198" s="139"/>
      <c r="D198" s="23">
        <v>5.1270823883904207E-2</v>
      </c>
      <c r="E198" s="24">
        <v>3.6573884761226652E-2</v>
      </c>
      <c r="F198" s="24">
        <v>2.9647698121775569E-2</v>
      </c>
      <c r="G198" s="24">
        <v>2.5694642138892037E-2</v>
      </c>
      <c r="H198" s="24">
        <v>2.2989359690649965E-2</v>
      </c>
      <c r="I198" s="25">
        <v>2.1241874910009492E-2</v>
      </c>
      <c r="J198" s="26">
        <v>2.0044569801155716E-2</v>
      </c>
      <c r="K198" s="27">
        <v>1.9140095207384474E-2</v>
      </c>
      <c r="L198" s="25">
        <v>1.8764492053526882E-2</v>
      </c>
    </row>
    <row r="199" spans="2:14" ht="15.6" x14ac:dyDescent="0.25">
      <c r="B199" s="128" t="s">
        <v>20</v>
      </c>
      <c r="C199" s="129"/>
      <c r="D199" s="36">
        <v>4.9681635261295806E-2</v>
      </c>
      <c r="E199" s="37">
        <v>3.5324452813024217E-2</v>
      </c>
      <c r="F199" s="37">
        <v>2.8260570066132605E-2</v>
      </c>
      <c r="G199" s="37">
        <v>2.4082372304131596E-2</v>
      </c>
      <c r="H199" s="37">
        <v>2.1341595190367338E-2</v>
      </c>
      <c r="I199" s="38">
        <v>1.9410150245253603E-2</v>
      </c>
      <c r="J199" s="36">
        <v>1.8019758689561509E-2</v>
      </c>
      <c r="K199" s="39">
        <v>1.7007359757851448E-2</v>
      </c>
      <c r="L199" s="38">
        <v>1.6309607837679308E-2</v>
      </c>
    </row>
    <row r="200" spans="2:14" ht="16.2" thickBot="1" x14ac:dyDescent="0.3">
      <c r="B200" s="125" t="s">
        <v>21</v>
      </c>
      <c r="C200" s="126"/>
      <c r="D200" s="31">
        <v>4.8444021819603333E-2</v>
      </c>
      <c r="E200" s="32">
        <v>3.4026973962044585E-2</v>
      </c>
      <c r="F200" s="32">
        <v>2.6861372907921999E-2</v>
      </c>
      <c r="G200" s="32">
        <v>2.2596065051146828E-2</v>
      </c>
      <c r="H200" s="32">
        <v>1.9780601324172389E-2</v>
      </c>
      <c r="I200" s="33">
        <v>1.7793307535295337E-2</v>
      </c>
      <c r="J200" s="34">
        <v>1.63233023078121E-2</v>
      </c>
      <c r="K200" s="35">
        <v>1.5197836677037046E-2</v>
      </c>
      <c r="L200" s="33">
        <v>1.4313230153039501E-2</v>
      </c>
    </row>
    <row r="202" spans="2:14" ht="12.6" x14ac:dyDescent="0.25">
      <c r="F202" s="93"/>
      <c r="G202" s="93"/>
      <c r="H202" s="93"/>
    </row>
    <row r="204" spans="2:14" ht="13.2" x14ac:dyDescent="0.25">
      <c r="B204" s="118" t="s">
        <v>32</v>
      </c>
      <c r="C204" s="1"/>
      <c r="D204" s="1"/>
      <c r="E204" s="1"/>
      <c r="F204" s="1"/>
      <c r="G204" s="1"/>
      <c r="H204" s="1"/>
      <c r="I204" s="1"/>
      <c r="J204" s="1"/>
      <c r="K204" s="1"/>
      <c r="L204" s="1"/>
      <c r="M204" s="1"/>
    </row>
    <row r="205" spans="2:14" ht="13.2" x14ac:dyDescent="0.25">
      <c r="B205" s="118" t="s">
        <v>33</v>
      </c>
      <c r="C205" s="1"/>
      <c r="D205" s="1"/>
      <c r="E205" s="1"/>
      <c r="F205" s="1"/>
      <c r="G205" s="1"/>
      <c r="H205" s="1"/>
      <c r="I205" s="1"/>
      <c r="J205" s="1"/>
      <c r="K205" s="1"/>
      <c r="L205" s="1"/>
      <c r="M205" s="1"/>
    </row>
    <row r="206" spans="2:14" ht="13.8" thickBot="1" x14ac:dyDescent="0.3">
      <c r="B206" s="118"/>
      <c r="C206" s="1"/>
      <c r="D206" s="1"/>
      <c r="E206" s="1"/>
      <c r="F206" s="1"/>
      <c r="G206" s="1"/>
      <c r="H206" s="1"/>
      <c r="I206" s="1"/>
      <c r="J206" s="1"/>
      <c r="K206" s="1"/>
      <c r="L206" s="1"/>
      <c r="M206" s="1"/>
    </row>
    <row r="207" spans="2:14" ht="13.8" thickBot="1" x14ac:dyDescent="0.3">
      <c r="B207" s="118"/>
      <c r="C207" s="6" t="s">
        <v>34</v>
      </c>
      <c r="D207" s="1"/>
      <c r="E207" s="6" t="s">
        <v>35</v>
      </c>
      <c r="F207" s="1"/>
      <c r="G207" s="6" t="s">
        <v>36</v>
      </c>
      <c r="H207" s="1"/>
      <c r="I207" s="163" t="s">
        <v>37</v>
      </c>
      <c r="J207" s="164"/>
      <c r="K207" s="164"/>
      <c r="L207" s="165"/>
      <c r="M207" s="1"/>
    </row>
    <row r="208" spans="2:14" ht="13.2" x14ac:dyDescent="0.25">
      <c r="C208" s="119" t="s">
        <v>38</v>
      </c>
      <c r="D208" s="3"/>
      <c r="E208" s="114" t="s">
        <v>39</v>
      </c>
      <c r="G208" s="40" t="s">
        <v>40</v>
      </c>
      <c r="H208" s="1"/>
      <c r="M208" s="120"/>
    </row>
    <row r="209" spans="2:13" ht="13.2" x14ac:dyDescent="0.25">
      <c r="C209" s="119"/>
      <c r="D209" s="3"/>
      <c r="E209" s="40"/>
      <c r="G209" s="40"/>
      <c r="H209" s="1"/>
      <c r="M209" s="120"/>
    </row>
    <row r="210" spans="2:13" ht="11.1" customHeight="1" x14ac:dyDescent="0.25">
      <c r="B210" s="127" t="s">
        <v>41</v>
      </c>
      <c r="C210" s="127"/>
      <c r="D210" s="127"/>
      <c r="E210" s="127"/>
      <c r="F210" s="127"/>
      <c r="G210" s="127"/>
      <c r="H210" s="127"/>
      <c r="I210" s="127"/>
      <c r="J210" s="127"/>
      <c r="K210" s="127"/>
      <c r="L210" s="127"/>
      <c r="M210" s="127"/>
    </row>
    <row r="211" spans="2:13" ht="11.1" customHeight="1" x14ac:dyDescent="0.25">
      <c r="B211" s="127"/>
      <c r="C211" s="127"/>
      <c r="D211" s="127"/>
      <c r="E211" s="127"/>
      <c r="F211" s="127"/>
      <c r="G211" s="127"/>
      <c r="H211" s="127"/>
      <c r="I211" s="127"/>
      <c r="J211" s="127"/>
      <c r="K211" s="127"/>
      <c r="L211" s="127"/>
      <c r="M211" s="127"/>
    </row>
    <row r="212" spans="2:13" ht="11.1" customHeight="1" x14ac:dyDescent="0.25">
      <c r="B212" s="127"/>
      <c r="C212" s="127"/>
      <c r="D212" s="127"/>
      <c r="E212" s="127"/>
      <c r="F212" s="127"/>
      <c r="G212" s="127"/>
      <c r="H212" s="127"/>
      <c r="I212" s="127"/>
      <c r="J212" s="127"/>
      <c r="K212" s="127"/>
      <c r="L212" s="127"/>
      <c r="M212" s="127"/>
    </row>
    <row r="213" spans="2:13" ht="11.1" customHeight="1" x14ac:dyDescent="0.25">
      <c r="B213" s="127"/>
      <c r="C213" s="127"/>
      <c r="D213" s="127"/>
      <c r="E213" s="127"/>
      <c r="F213" s="127"/>
      <c r="G213" s="127"/>
      <c r="H213" s="127"/>
      <c r="I213" s="127"/>
      <c r="J213" s="127"/>
      <c r="K213" s="127"/>
      <c r="L213" s="127"/>
      <c r="M213" s="127"/>
    </row>
    <row r="214" spans="2:13" ht="11.1" customHeight="1" x14ac:dyDescent="0.25">
      <c r="B214" s="127"/>
      <c r="C214" s="127"/>
      <c r="D214" s="127"/>
      <c r="E214" s="127"/>
      <c r="F214" s="127"/>
      <c r="G214" s="127"/>
      <c r="H214" s="127"/>
      <c r="I214" s="127"/>
      <c r="J214" s="127"/>
      <c r="K214" s="127"/>
      <c r="L214" s="127"/>
      <c r="M214" s="127"/>
    </row>
    <row r="215" spans="2:13" ht="11.1" customHeight="1" x14ac:dyDescent="0.25">
      <c r="B215" s="127"/>
      <c r="C215" s="127"/>
      <c r="D215" s="127"/>
      <c r="E215" s="127"/>
      <c r="F215" s="127"/>
      <c r="G215" s="127"/>
      <c r="H215" s="127"/>
      <c r="I215" s="127"/>
      <c r="J215" s="127"/>
      <c r="K215" s="127"/>
      <c r="L215" s="127"/>
      <c r="M215" s="127"/>
    </row>
    <row r="216" spans="2:13" ht="11.1" customHeight="1" x14ac:dyDescent="0.25">
      <c r="B216" s="127"/>
      <c r="C216" s="127"/>
      <c r="D216" s="127"/>
      <c r="E216" s="127"/>
      <c r="F216" s="127"/>
      <c r="G216" s="127"/>
      <c r="H216" s="127"/>
      <c r="I216" s="127"/>
      <c r="J216" s="127"/>
      <c r="K216" s="127"/>
      <c r="L216" s="127"/>
      <c r="M216" s="127"/>
    </row>
    <row r="217" spans="2:13" ht="11.1" customHeight="1" x14ac:dyDescent="0.25">
      <c r="B217" s="127"/>
      <c r="C217" s="127"/>
      <c r="D217" s="127"/>
      <c r="E217" s="127"/>
      <c r="F217" s="127"/>
      <c r="G217" s="127"/>
      <c r="H217" s="127"/>
      <c r="I217" s="127"/>
      <c r="J217" s="127"/>
      <c r="K217" s="127"/>
      <c r="L217" s="127"/>
      <c r="M217" s="127"/>
    </row>
    <row r="218" spans="2:13" ht="11.1" customHeight="1" x14ac:dyDescent="0.25">
      <c r="B218" s="127"/>
      <c r="C218" s="127"/>
      <c r="D218" s="127"/>
      <c r="E218" s="127"/>
      <c r="F218" s="127"/>
      <c r="G218" s="127"/>
      <c r="H218" s="127"/>
      <c r="I218" s="127"/>
      <c r="J218" s="127"/>
      <c r="K218" s="127"/>
      <c r="L218" s="127"/>
      <c r="M218" s="127"/>
    </row>
    <row r="219" spans="2:13" ht="11.1" customHeight="1" x14ac:dyDescent="0.25">
      <c r="B219" s="127"/>
      <c r="C219" s="127"/>
      <c r="D219" s="127"/>
      <c r="E219" s="127"/>
      <c r="F219" s="127"/>
      <c r="G219" s="127"/>
      <c r="H219" s="127"/>
      <c r="I219" s="127"/>
      <c r="J219" s="127"/>
      <c r="K219" s="127"/>
      <c r="L219" s="127"/>
      <c r="M219" s="127"/>
    </row>
    <row r="220" spans="2:13" x14ac:dyDescent="0.25">
      <c r="B220" s="127"/>
      <c r="C220" s="127"/>
      <c r="D220" s="127"/>
      <c r="E220" s="127"/>
      <c r="F220" s="127"/>
      <c r="G220" s="127"/>
      <c r="H220" s="127"/>
      <c r="I220" s="127"/>
      <c r="J220" s="127"/>
      <c r="K220" s="127"/>
      <c r="L220" s="127"/>
      <c r="M220" s="127"/>
    </row>
    <row r="221" spans="2:13" x14ac:dyDescent="0.25">
      <c r="B221" s="127"/>
      <c r="C221" s="127"/>
      <c r="D221" s="127"/>
      <c r="E221" s="127"/>
      <c r="F221" s="127"/>
      <c r="G221" s="127"/>
      <c r="H221" s="127"/>
      <c r="I221" s="127"/>
      <c r="J221" s="127"/>
      <c r="K221" s="127"/>
      <c r="L221" s="127"/>
      <c r="M221" s="127"/>
    </row>
    <row r="222" spans="2:13" x14ac:dyDescent="0.25">
      <c r="B222" s="127"/>
      <c r="C222" s="127"/>
      <c r="D222" s="127"/>
      <c r="E222" s="127"/>
      <c r="F222" s="127"/>
      <c r="G222" s="127"/>
      <c r="H222" s="127"/>
      <c r="I222" s="127"/>
      <c r="J222" s="127"/>
      <c r="K222" s="127"/>
      <c r="L222" s="127"/>
      <c r="M222" s="127"/>
    </row>
    <row r="223" spans="2:13" x14ac:dyDescent="0.25">
      <c r="B223" s="127"/>
      <c r="C223" s="127"/>
      <c r="D223" s="127"/>
      <c r="E223" s="127"/>
      <c r="F223" s="127"/>
      <c r="G223" s="127"/>
      <c r="H223" s="127"/>
      <c r="I223" s="127"/>
      <c r="J223" s="127"/>
      <c r="K223" s="127"/>
      <c r="L223" s="127"/>
      <c r="M223" s="127"/>
    </row>
  </sheetData>
  <mergeCells count="138">
    <mergeCell ref="I207:L207"/>
    <mergeCell ref="B197:C197"/>
    <mergeCell ref="B198:C198"/>
    <mergeCell ref="B199:C199"/>
    <mergeCell ref="B200:C200"/>
    <mergeCell ref="B190:C190"/>
    <mergeCell ref="B191:C191"/>
    <mergeCell ref="B192:C192"/>
    <mergeCell ref="B193:C193"/>
    <mergeCell ref="B194:C194"/>
    <mergeCell ref="B195:C195"/>
    <mergeCell ref="B196:C196"/>
    <mergeCell ref="B184:C184"/>
    <mergeCell ref="B185:C185"/>
    <mergeCell ref="B186:C186"/>
    <mergeCell ref="B179:C179"/>
    <mergeCell ref="B180:C180"/>
    <mergeCell ref="B181:C181"/>
    <mergeCell ref="B182:C182"/>
    <mergeCell ref="B183:C183"/>
    <mergeCell ref="B171:C171"/>
    <mergeCell ref="B172:C172"/>
    <mergeCell ref="B176:C176"/>
    <mergeCell ref="B177:C177"/>
    <mergeCell ref="B178:C178"/>
    <mergeCell ref="B166:C166"/>
    <mergeCell ref="B167:C167"/>
    <mergeCell ref="B168:C168"/>
    <mergeCell ref="B169:C169"/>
    <mergeCell ref="B170:C170"/>
    <mergeCell ref="B162:C162"/>
    <mergeCell ref="B163:C163"/>
    <mergeCell ref="B164:C164"/>
    <mergeCell ref="B165:C165"/>
    <mergeCell ref="B130:C130"/>
    <mergeCell ref="B131:C131"/>
    <mergeCell ref="B132:C132"/>
    <mergeCell ref="B133:C133"/>
    <mergeCell ref="B134:C134"/>
    <mergeCell ref="B124:C124"/>
    <mergeCell ref="B126:C126"/>
    <mergeCell ref="B127:C127"/>
    <mergeCell ref="B128:C128"/>
    <mergeCell ref="B129:C129"/>
    <mergeCell ref="B125:C125"/>
    <mergeCell ref="B120:C120"/>
    <mergeCell ref="B115:C115"/>
    <mergeCell ref="B116:C116"/>
    <mergeCell ref="B117:C117"/>
    <mergeCell ref="B118:C118"/>
    <mergeCell ref="B119:C119"/>
    <mergeCell ref="B110:C110"/>
    <mergeCell ref="B111:C111"/>
    <mergeCell ref="B112:C112"/>
    <mergeCell ref="B113:C113"/>
    <mergeCell ref="B114:C114"/>
    <mergeCell ref="B105:C105"/>
    <mergeCell ref="B106:C106"/>
    <mergeCell ref="B100:C100"/>
    <mergeCell ref="B101:C101"/>
    <mergeCell ref="B102:C102"/>
    <mergeCell ref="B103:C103"/>
    <mergeCell ref="B104:C104"/>
    <mergeCell ref="B96:C96"/>
    <mergeCell ref="B97:C97"/>
    <mergeCell ref="B98:C98"/>
    <mergeCell ref="B99:C99"/>
    <mergeCell ref="B135:M158"/>
    <mergeCell ref="I121:L121"/>
    <mergeCell ref="B11:M11"/>
    <mergeCell ref="B13:C13"/>
    <mergeCell ref="B35:C35"/>
    <mergeCell ref="B36:C36"/>
    <mergeCell ref="K17:M17"/>
    <mergeCell ref="D18:J18"/>
    <mergeCell ref="L18:M18"/>
    <mergeCell ref="L20:M20"/>
    <mergeCell ref="E19:F19"/>
    <mergeCell ref="B26:C26"/>
    <mergeCell ref="B27:C27"/>
    <mergeCell ref="B28:C28"/>
    <mergeCell ref="B29:C29"/>
    <mergeCell ref="B30:C30"/>
    <mergeCell ref="B31:C31"/>
    <mergeCell ref="B32:C32"/>
    <mergeCell ref="I19:J19"/>
    <mergeCell ref="L19:M19"/>
    <mergeCell ref="E20:F20"/>
    <mergeCell ref="G20:H20"/>
    <mergeCell ref="I20:J20"/>
    <mergeCell ref="B48:C48"/>
    <mergeCell ref="G19:H19"/>
    <mergeCell ref="B33:C33"/>
    <mergeCell ref="B34:C34"/>
    <mergeCell ref="B54:C54"/>
    <mergeCell ref="B55:C55"/>
    <mergeCell ref="B56:C56"/>
    <mergeCell ref="B57:C57"/>
    <mergeCell ref="B58:C58"/>
    <mergeCell ref="B63:C63"/>
    <mergeCell ref="B59:C59"/>
    <mergeCell ref="B60:C60"/>
    <mergeCell ref="B61:C61"/>
    <mergeCell ref="B62:C62"/>
    <mergeCell ref="B46:C46"/>
    <mergeCell ref="B47:C47"/>
    <mergeCell ref="B44:C44"/>
    <mergeCell ref="B45:C45"/>
    <mergeCell ref="B40:C40"/>
    <mergeCell ref="B41:C41"/>
    <mergeCell ref="B42:C42"/>
    <mergeCell ref="B43:C43"/>
    <mergeCell ref="B49:C49"/>
    <mergeCell ref="B50:C50"/>
    <mergeCell ref="B68:C68"/>
    <mergeCell ref="B64:C64"/>
    <mergeCell ref="B210:M223"/>
    <mergeCell ref="B77:C77"/>
    <mergeCell ref="B78:C78"/>
    <mergeCell ref="B69:C69"/>
    <mergeCell ref="B70:C70"/>
    <mergeCell ref="B71:C71"/>
    <mergeCell ref="B72:C72"/>
    <mergeCell ref="B73:C73"/>
    <mergeCell ref="B74:C74"/>
    <mergeCell ref="B75:C75"/>
    <mergeCell ref="B76:C76"/>
    <mergeCell ref="B82:C82"/>
    <mergeCell ref="B83:C83"/>
    <mergeCell ref="B84:C84"/>
    <mergeCell ref="B85:C85"/>
    <mergeCell ref="B86:C86"/>
    <mergeCell ref="B92:C92"/>
    <mergeCell ref="B87:C87"/>
    <mergeCell ref="B88:C88"/>
    <mergeCell ref="B89:C89"/>
    <mergeCell ref="B90:C90"/>
    <mergeCell ref="B91:C91"/>
  </mergeCells>
  <printOptions horizontalCentered="1" verticalCentered="1"/>
  <pageMargins left="0" right="0" top="0" bottom="0" header="0" footer="0"/>
  <pageSetup paperSize="9" scale="60"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82860-A352-4E9D-951C-72AAA44BEEB0}">
  <dimension ref="A1:O309"/>
  <sheetViews>
    <sheetView showGridLines="0" showRowColHeaders="0" zoomScale="70" zoomScaleNormal="70" workbookViewId="0">
      <selection activeCell="B11" sqref="B11:M11"/>
    </sheetView>
  </sheetViews>
  <sheetFormatPr baseColWidth="10" defaultColWidth="11.5546875" defaultRowHeight="10.8" x14ac:dyDescent="0.25"/>
  <cols>
    <col min="1" max="1" width="2.44140625" style="2" customWidth="1"/>
    <col min="2" max="2" width="33.21875" style="2" customWidth="1"/>
    <col min="3" max="3" width="1.21875" style="2" customWidth="1"/>
    <col min="4" max="4" width="25.5546875" style="2" bestFit="1" customWidth="1"/>
    <col min="5" max="5" width="12.5546875" style="2" customWidth="1"/>
    <col min="6" max="6" width="14.44140625" style="2" customWidth="1"/>
    <col min="7" max="7" width="14.5546875" style="2" customWidth="1"/>
    <col min="8" max="10" width="12.5546875" style="2" customWidth="1"/>
    <col min="11" max="11" width="12.77734375" style="2" customWidth="1"/>
    <col min="12" max="12" width="11.44140625" style="2" bestFit="1" customWidth="1"/>
    <col min="13" max="13" width="2.5546875" style="2" customWidth="1"/>
    <col min="14" max="16384" width="11.5546875" style="2"/>
  </cols>
  <sheetData>
    <row r="1" spans="2:15" ht="15" customHeight="1" x14ac:dyDescent="0.25">
      <c r="B1" s="1"/>
      <c r="C1" s="1"/>
      <c r="D1" s="1"/>
      <c r="E1" s="1"/>
      <c r="F1" s="1"/>
      <c r="G1" s="1"/>
      <c r="H1" s="1"/>
      <c r="I1" s="1"/>
      <c r="J1" s="1"/>
      <c r="K1" s="1"/>
      <c r="L1" s="1"/>
      <c r="M1" s="1"/>
    </row>
    <row r="2" spans="2:15" ht="15" customHeight="1" x14ac:dyDescent="0.25">
      <c r="B2" s="1"/>
      <c r="C2" s="1"/>
      <c r="D2" s="1"/>
      <c r="E2" s="1"/>
      <c r="F2" s="1"/>
      <c r="G2" s="1"/>
      <c r="H2" s="1"/>
    </row>
    <row r="3" spans="2:15" ht="15" customHeight="1" x14ac:dyDescent="0.25">
      <c r="B3" s="1"/>
      <c r="C3" s="1"/>
      <c r="D3" s="1"/>
      <c r="E3" s="1"/>
      <c r="F3" s="1"/>
      <c r="G3" s="1"/>
      <c r="H3" s="1"/>
    </row>
    <row r="4" spans="2:15" ht="15" customHeight="1" x14ac:dyDescent="0.25">
      <c r="B4" s="1"/>
      <c r="C4" s="1"/>
      <c r="D4" s="1"/>
      <c r="E4" s="1"/>
      <c r="F4" s="1"/>
      <c r="G4" s="1"/>
      <c r="H4" s="1"/>
    </row>
    <row r="5" spans="2:15" ht="15" customHeight="1" x14ac:dyDescent="0.25">
      <c r="B5" s="1"/>
      <c r="C5" s="1"/>
      <c r="D5" s="1"/>
      <c r="E5" s="1"/>
      <c r="F5" s="1"/>
      <c r="G5" s="1"/>
      <c r="H5" s="1"/>
    </row>
    <row r="6" spans="2:15" ht="15" customHeight="1" x14ac:dyDescent="0.25">
      <c r="B6" s="1"/>
      <c r="C6" s="1"/>
      <c r="D6" s="1"/>
      <c r="E6" s="1"/>
      <c r="F6" s="1"/>
      <c r="G6" s="1"/>
      <c r="H6" s="1"/>
    </row>
    <row r="7" spans="2:15" ht="15" customHeight="1" x14ac:dyDescent="0.25">
      <c r="B7" s="1"/>
      <c r="C7" s="1"/>
      <c r="D7" s="1"/>
      <c r="E7" s="1"/>
      <c r="F7" s="1"/>
      <c r="G7" s="1"/>
      <c r="H7" s="1"/>
    </row>
    <row r="8" spans="2:15" ht="15" customHeight="1" x14ac:dyDescent="0.25">
      <c r="B8" s="1"/>
      <c r="C8" s="1"/>
      <c r="D8" s="1"/>
      <c r="E8" s="1"/>
      <c r="F8" s="1"/>
      <c r="G8" s="1"/>
      <c r="H8" s="1"/>
    </row>
    <row r="9" spans="2:15" ht="15" customHeight="1" x14ac:dyDescent="0.25">
      <c r="B9" s="1"/>
      <c r="C9" s="1"/>
      <c r="D9" s="1"/>
      <c r="E9" s="1"/>
      <c r="F9" s="1"/>
      <c r="G9" s="1"/>
      <c r="H9" s="1"/>
      <c r="I9" s="1"/>
      <c r="J9" s="1"/>
      <c r="K9" s="1"/>
      <c r="L9" s="1"/>
      <c r="M9" s="1"/>
    </row>
    <row r="10" spans="2:15" ht="21" customHeight="1" x14ac:dyDescent="0.25">
      <c r="B10" s="1"/>
      <c r="C10" s="1"/>
      <c r="D10" s="1"/>
      <c r="E10" s="1"/>
      <c r="F10" s="1"/>
      <c r="G10" s="1"/>
      <c r="H10" s="1"/>
      <c r="I10" s="1"/>
      <c r="J10" s="1"/>
      <c r="K10" s="1"/>
      <c r="L10" s="1"/>
      <c r="M10" s="1"/>
    </row>
    <row r="11" spans="2:15" ht="59.1" customHeight="1" x14ac:dyDescent="0.25">
      <c r="B11" s="145" t="s">
        <v>89</v>
      </c>
      <c r="C11" s="145"/>
      <c r="D11" s="145"/>
      <c r="E11" s="145"/>
      <c r="F11" s="145"/>
      <c r="G11" s="145"/>
      <c r="H11" s="145"/>
      <c r="I11" s="145"/>
      <c r="J11" s="145"/>
      <c r="K11" s="145"/>
      <c r="L11" s="145"/>
      <c r="M11" s="145"/>
    </row>
    <row r="12" spans="2:15" ht="12" customHeight="1" x14ac:dyDescent="0.25">
      <c r="B12" s="1"/>
      <c r="C12" s="1"/>
      <c r="D12" s="1"/>
      <c r="E12" s="1"/>
      <c r="F12" s="1"/>
      <c r="G12" s="1"/>
      <c r="H12" s="1"/>
      <c r="I12" s="1"/>
      <c r="J12" s="1"/>
      <c r="K12" s="1"/>
      <c r="L12" s="1"/>
      <c r="M12" s="1"/>
    </row>
    <row r="13" spans="2:15" ht="21" customHeight="1" x14ac:dyDescent="0.25">
      <c r="B13" s="166" t="s">
        <v>42</v>
      </c>
      <c r="C13" s="167"/>
      <c r="D13" s="1"/>
      <c r="E13" s="1"/>
      <c r="F13" s="1"/>
      <c r="G13" s="1"/>
      <c r="H13" s="1"/>
      <c r="M13" s="1"/>
      <c r="N13" s="94"/>
      <c r="O13" s="94"/>
    </row>
    <row r="14" spans="2:15" ht="9.6" customHeight="1" x14ac:dyDescent="0.25">
      <c r="B14" s="29"/>
      <c r="C14" s="29"/>
      <c r="D14" s="1"/>
      <c r="E14" s="1"/>
      <c r="F14" s="1"/>
      <c r="G14" s="95" t="s">
        <v>43</v>
      </c>
      <c r="H14" s="95" t="s">
        <v>44</v>
      </c>
      <c r="M14" s="1"/>
      <c r="N14" s="94"/>
      <c r="O14" s="94"/>
    </row>
    <row r="15" spans="2:15" ht="28.35" customHeight="1" x14ac:dyDescent="0.25">
      <c r="B15" s="96" t="s">
        <v>45</v>
      </c>
      <c r="C15" s="168">
        <v>10000</v>
      </c>
      <c r="D15" s="169"/>
      <c r="E15" s="97" t="s">
        <v>46</v>
      </c>
      <c r="F15" s="1"/>
      <c r="G15" s="98" t="str">
        <f>IF(C15&lt;6000.01,G14,H14)</f>
        <v xml:space="preserve"> </v>
      </c>
      <c r="H15" s="1"/>
      <c r="M15" s="1"/>
      <c r="N15" s="94"/>
      <c r="O15" s="94"/>
    </row>
    <row r="16" spans="2:15" ht="22.35" customHeight="1" x14ac:dyDescent="0.25">
      <c r="B16" s="170" t="s">
        <v>1</v>
      </c>
      <c r="C16" s="170"/>
      <c r="D16" s="170"/>
      <c r="E16" s="170"/>
      <c r="F16" s="1"/>
      <c r="G16" s="1"/>
      <c r="H16" s="1"/>
      <c r="M16" s="1"/>
      <c r="N16" s="94"/>
      <c r="O16" s="94"/>
    </row>
    <row r="17" spans="2:15" ht="15" customHeight="1" x14ac:dyDescent="0.25">
      <c r="B17" s="1"/>
      <c r="C17" s="1"/>
      <c r="D17" s="151" t="s">
        <v>2</v>
      </c>
      <c r="E17" s="152"/>
      <c r="F17" s="152"/>
      <c r="G17" s="152"/>
      <c r="H17" s="152"/>
      <c r="I17" s="152"/>
      <c r="J17" s="153"/>
      <c r="K17" s="29"/>
      <c r="L17" s="154"/>
      <c r="M17" s="154"/>
      <c r="N17" s="154"/>
      <c r="O17" s="154"/>
    </row>
    <row r="18" spans="2:15" ht="15" customHeight="1" x14ac:dyDescent="0.25">
      <c r="B18" s="1"/>
      <c r="C18" s="1"/>
      <c r="D18" s="7" t="s">
        <v>3</v>
      </c>
      <c r="E18" s="140" t="s">
        <v>4</v>
      </c>
      <c r="F18" s="141"/>
      <c r="G18" s="140" t="s">
        <v>5</v>
      </c>
      <c r="H18" s="141"/>
      <c r="I18" s="140" t="s">
        <v>6</v>
      </c>
      <c r="J18" s="141"/>
      <c r="K18" s="28"/>
      <c r="L18" s="155"/>
      <c r="M18" s="155"/>
      <c r="N18" s="155"/>
      <c r="O18" s="155"/>
    </row>
    <row r="19" spans="2:15" ht="15" customHeight="1" thickBot="1" x14ac:dyDescent="0.3">
      <c r="B19" s="1"/>
      <c r="C19" s="1"/>
      <c r="D19" s="8" t="s">
        <v>7</v>
      </c>
      <c r="E19" s="161">
        <v>5.0000000000000001E-3</v>
      </c>
      <c r="F19" s="162"/>
      <c r="G19" s="161">
        <v>0.01</v>
      </c>
      <c r="H19" s="162"/>
      <c r="I19" s="161">
        <v>0.01</v>
      </c>
      <c r="J19" s="162"/>
      <c r="K19" s="28"/>
      <c r="L19" s="155"/>
      <c r="M19" s="155"/>
      <c r="N19" s="155"/>
      <c r="O19" s="155"/>
    </row>
    <row r="20" spans="2:15" ht="15" customHeight="1" x14ac:dyDescent="0.25">
      <c r="B20" s="1"/>
      <c r="C20" s="1"/>
      <c r="D20" s="28"/>
      <c r="E20" s="44"/>
      <c r="F20" s="44"/>
      <c r="G20" s="44"/>
      <c r="H20" s="44"/>
      <c r="I20" s="44"/>
      <c r="J20" s="44"/>
      <c r="K20" s="28"/>
      <c r="L20" s="43"/>
      <c r="M20" s="43"/>
      <c r="N20" s="43"/>
      <c r="O20" s="43"/>
    </row>
    <row r="21" spans="2:15" ht="15" customHeight="1" x14ac:dyDescent="0.25">
      <c r="B21" s="1"/>
      <c r="C21" s="1"/>
      <c r="D21" s="28"/>
      <c r="E21" s="44"/>
      <c r="F21" s="44"/>
      <c r="G21" s="44"/>
      <c r="H21" s="44"/>
      <c r="I21" s="44"/>
      <c r="J21" s="44"/>
      <c r="K21" s="28"/>
      <c r="L21" s="43"/>
      <c r="M21" s="43"/>
      <c r="N21" s="43"/>
      <c r="O21" s="43"/>
    </row>
    <row r="22" spans="2:15" ht="15" customHeight="1" x14ac:dyDescent="0.25">
      <c r="B22" s="1"/>
      <c r="C22" s="1"/>
      <c r="D22" s="28"/>
      <c r="E22" s="44"/>
      <c r="F22" s="44"/>
      <c r="G22" s="44"/>
      <c r="H22" s="44"/>
      <c r="I22" s="44"/>
      <c r="J22" s="44"/>
      <c r="K22" s="28"/>
      <c r="L22" s="43"/>
      <c r="M22" s="43"/>
      <c r="N22" s="43"/>
      <c r="O22" s="43"/>
    </row>
    <row r="23" spans="2:15" ht="12" customHeight="1" x14ac:dyDescent="0.25">
      <c r="B23" s="4"/>
      <c r="C23" s="4"/>
      <c r="D23" s="18"/>
      <c r="E23" s="18"/>
      <c r="F23" s="18"/>
      <c r="G23" s="18"/>
      <c r="H23" s="18"/>
      <c r="I23" s="18"/>
      <c r="J23" s="18"/>
      <c r="K23" s="18"/>
      <c r="L23" s="18"/>
      <c r="M23" s="12"/>
    </row>
    <row r="24" spans="2:15" ht="12" customHeight="1" x14ac:dyDescent="0.25">
      <c r="B24" s="4"/>
      <c r="C24" s="4"/>
      <c r="D24" s="18"/>
      <c r="E24" s="18"/>
      <c r="F24" s="18"/>
      <c r="G24" s="18"/>
      <c r="H24" s="18"/>
      <c r="I24" s="18"/>
      <c r="J24" s="18"/>
      <c r="K24" s="18"/>
      <c r="L24" s="18"/>
      <c r="M24" s="12"/>
    </row>
    <row r="25" spans="2:15" ht="12" customHeight="1" thickBot="1" x14ac:dyDescent="0.3">
      <c r="B25" s="4"/>
      <c r="C25" s="4"/>
      <c r="D25" s="18"/>
      <c r="E25" s="18"/>
      <c r="F25" s="18"/>
      <c r="G25" s="18"/>
      <c r="H25" s="18"/>
      <c r="I25" s="18"/>
      <c r="J25" s="18"/>
      <c r="K25" s="18"/>
      <c r="L25" s="18"/>
      <c r="M25" s="12"/>
    </row>
    <row r="26" spans="2:15" ht="12" customHeight="1" thickTop="1" thickBot="1" x14ac:dyDescent="0.3">
      <c r="B26" s="171" t="s">
        <v>3</v>
      </c>
      <c r="C26" s="172"/>
      <c r="D26" s="99">
        <v>24</v>
      </c>
      <c r="E26" s="99">
        <v>36</v>
      </c>
      <c r="F26" s="99">
        <v>48</v>
      </c>
      <c r="G26" s="99">
        <v>60</v>
      </c>
      <c r="H26" s="100">
        <v>72</v>
      </c>
      <c r="I26" s="99">
        <v>84</v>
      </c>
      <c r="J26" s="99">
        <v>96</v>
      </c>
      <c r="K26" s="101">
        <v>108</v>
      </c>
      <c r="L26" s="101">
        <v>120</v>
      </c>
      <c r="M26" s="12"/>
      <c r="N26" s="102" t="s">
        <v>8</v>
      </c>
    </row>
    <row r="27" spans="2:15" ht="15" customHeight="1" thickTop="1" thickBot="1" x14ac:dyDescent="0.3">
      <c r="B27" s="173" t="s">
        <v>9</v>
      </c>
      <c r="C27" s="174"/>
      <c r="D27" s="103">
        <f>TARIFA!D27</f>
        <v>5.9900000000000002E-2</v>
      </c>
      <c r="E27" s="103">
        <f>TARIFA!E27</f>
        <v>5.9900000000000002E-2</v>
      </c>
      <c r="F27" s="103">
        <f>TARIFA!F27</f>
        <v>5.9900000000000002E-2</v>
      </c>
      <c r="G27" s="103">
        <f>TARIFA!G27</f>
        <v>5.9900000000000002E-2</v>
      </c>
      <c r="H27" s="103">
        <f>TARIFA!H27</f>
        <v>5.9900000000000002E-2</v>
      </c>
      <c r="I27" s="103">
        <f>TARIFA!I27</f>
        <v>5.9900000000000002E-2</v>
      </c>
      <c r="J27" s="103">
        <f>TARIFA!J27</f>
        <v>5.9900000000000002E-2</v>
      </c>
      <c r="K27" s="103">
        <f>TARIFA!K27</f>
        <v>5.9900000000000002E-2</v>
      </c>
      <c r="L27" s="103">
        <f>TARIFA!L27</f>
        <v>5.9900000000000002E-2</v>
      </c>
      <c r="M27" s="12"/>
      <c r="N27" s="92" t="str">
        <f>TARIFA!N27</f>
        <v>C08</v>
      </c>
    </row>
    <row r="28" spans="2:15" ht="15" customHeight="1" thickTop="1" thickBot="1" x14ac:dyDescent="0.3">
      <c r="B28" s="175" t="s">
        <v>47</v>
      </c>
      <c r="C28" s="176"/>
      <c r="D28" s="104">
        <f>TARIFA!D28*'cuota comisión'!$C$15</f>
        <v>100</v>
      </c>
      <c r="E28" s="104">
        <f>TARIFA!E28*$C$15</f>
        <v>200</v>
      </c>
      <c r="F28" s="104">
        <f>TARIFA!F28*$C$15</f>
        <v>300</v>
      </c>
      <c r="G28" s="104">
        <f>TARIFA!G28*$C$15</f>
        <v>500</v>
      </c>
      <c r="H28" s="104">
        <f>TARIFA!H28*$C$15</f>
        <v>500</v>
      </c>
      <c r="I28" s="104">
        <f>TARIFA!I28*$C$15</f>
        <v>500</v>
      </c>
      <c r="J28" s="104">
        <f>TARIFA!J28*$C$15</f>
        <v>400</v>
      </c>
      <c r="K28" s="104">
        <f>TARIFA!K28*$C$15</f>
        <v>400</v>
      </c>
      <c r="L28" s="104">
        <f>TARIFA!L28*$C$15</f>
        <v>400</v>
      </c>
      <c r="M28" s="12"/>
      <c r="N28" s="102" t="s">
        <v>12</v>
      </c>
    </row>
    <row r="29" spans="2:15" ht="15" customHeight="1" thickTop="1" thickBot="1" x14ac:dyDescent="0.3">
      <c r="B29" s="175" t="s">
        <v>48</v>
      </c>
      <c r="C29" s="176"/>
      <c r="D29" s="104">
        <f>TARIFA!D29*$C$15</f>
        <v>225</v>
      </c>
      <c r="E29" s="104">
        <f>TARIFA!E29*$C$15</f>
        <v>325</v>
      </c>
      <c r="F29" s="104">
        <f>TARIFA!F29*$C$15</f>
        <v>424.99999999999994</v>
      </c>
      <c r="G29" s="104">
        <f>TARIFA!G29*$C$15</f>
        <v>650</v>
      </c>
      <c r="H29" s="104">
        <f>TARIFA!H29*$C$15</f>
        <v>650</v>
      </c>
      <c r="I29" s="104">
        <f>TARIFA!I29*$C$15</f>
        <v>650</v>
      </c>
      <c r="J29" s="104">
        <f>TARIFA!J29*$C$15</f>
        <v>475</v>
      </c>
      <c r="K29" s="104">
        <f>TARIFA!K29*$C$15</f>
        <v>475</v>
      </c>
      <c r="L29" s="104">
        <f>TARIFA!L29*$C$15</f>
        <v>475</v>
      </c>
      <c r="M29" s="12"/>
      <c r="N29" s="92" t="str">
        <f>TARIFA!N29</f>
        <v>C08</v>
      </c>
    </row>
    <row r="30" spans="2:15" ht="15" customHeight="1" thickTop="1" thickBot="1" x14ac:dyDescent="0.3">
      <c r="B30" s="175" t="s">
        <v>49</v>
      </c>
      <c r="C30" s="176"/>
      <c r="D30" s="104">
        <f>TARIFA!D30*$C$15</f>
        <v>25.000000000000004</v>
      </c>
      <c r="E30" s="104">
        <f>TARIFA!E30*$C$15</f>
        <v>125</v>
      </c>
      <c r="F30" s="104">
        <f>TARIFA!F30*$C$15</f>
        <v>225</v>
      </c>
      <c r="G30" s="104">
        <f>TARIFA!G30*$C$15</f>
        <v>350.00000000000006</v>
      </c>
      <c r="H30" s="104">
        <f>TARIFA!H30*$C$15</f>
        <v>300</v>
      </c>
      <c r="I30" s="104">
        <f>TARIFA!I30*$C$15</f>
        <v>300</v>
      </c>
      <c r="J30" s="104">
        <f>TARIFA!J30*$C$15</f>
        <v>124.99999999999997</v>
      </c>
      <c r="K30" s="104">
        <f>TARIFA!K30*$C$15</f>
        <v>124.99999999999997</v>
      </c>
      <c r="L30" s="104">
        <f>TARIFA!L30*$C$15</f>
        <v>124.99999999999997</v>
      </c>
      <c r="M30" s="12"/>
      <c r="N30" s="102" t="str">
        <f>[1]TARIFA!N29</f>
        <v>Ficres</v>
      </c>
    </row>
    <row r="31" spans="2:15" ht="13.5" customHeight="1" thickTop="1" thickBot="1" x14ac:dyDescent="0.3">
      <c r="B31" s="175" t="s">
        <v>16</v>
      </c>
      <c r="C31" s="176"/>
      <c r="D31" s="104">
        <f>TARIFA!D31*$C$15</f>
        <v>0</v>
      </c>
      <c r="E31" s="104">
        <f>TARIFA!E31*$C$15</f>
        <v>0</v>
      </c>
      <c r="F31" s="104">
        <f>TARIFA!F31*$C$15</f>
        <v>99.999999999999986</v>
      </c>
      <c r="G31" s="104">
        <f>TARIFA!G31*$C$15</f>
        <v>200.00000000000003</v>
      </c>
      <c r="H31" s="104">
        <f>TARIFA!H31*$C$15</f>
        <v>150</v>
      </c>
      <c r="I31" s="104">
        <f>TARIFA!I31*$C$15</f>
        <v>150</v>
      </c>
      <c r="J31" s="104">
        <f>TARIFA!J31*$C$15</f>
        <v>49.999999999999972</v>
      </c>
      <c r="K31" s="104">
        <f>TARIFA!K31*$C$15</f>
        <v>49.999999999999972</v>
      </c>
      <c r="L31" s="104">
        <f>TARIFA!L31*$C$15</f>
        <v>49.999999999999972</v>
      </c>
      <c r="M31" s="12"/>
      <c r="N31" s="92">
        <f>TARIFA!N31</f>
        <v>11791</v>
      </c>
    </row>
    <row r="32" spans="2:15" ht="15" customHeight="1" thickTop="1" thickBot="1" x14ac:dyDescent="0.3">
      <c r="B32" s="179" t="s">
        <v>17</v>
      </c>
      <c r="C32" s="179"/>
      <c r="D32" s="105"/>
      <c r="E32" s="105"/>
      <c r="F32" s="105"/>
      <c r="G32" s="105"/>
      <c r="H32" s="105"/>
      <c r="I32" s="105"/>
      <c r="J32" s="105"/>
      <c r="K32" s="105"/>
      <c r="L32" s="105"/>
      <c r="M32" s="12"/>
    </row>
    <row r="33" spans="2:14" ht="15" customHeight="1" thickTop="1" thickBot="1" x14ac:dyDescent="0.3">
      <c r="B33" s="177" t="s">
        <v>50</v>
      </c>
      <c r="C33" s="178"/>
      <c r="D33" s="107">
        <f>TARIFA!D33*$C$15</f>
        <v>475.05096905670098</v>
      </c>
      <c r="E33" s="107">
        <f>TARIFA!E33*$C$15</f>
        <v>326.9789454204456</v>
      </c>
      <c r="F33" s="107">
        <f>TARIFA!F33*$C$15</f>
        <v>255.48355945355573</v>
      </c>
      <c r="G33" s="107">
        <f>TARIFA!G33*$C$15</f>
        <v>213.54781569576608</v>
      </c>
      <c r="H33" s="107">
        <f>TARIFA!H33*$C$15</f>
        <v>184.55490772112122</v>
      </c>
      <c r="I33" s="107">
        <f>TARIFA!I33*$C$15</f>
        <v>164.92610223433243</v>
      </c>
      <c r="J33" s="107">
        <f>TARIFA!J33*$C$15</f>
        <v>150.41740144491735</v>
      </c>
      <c r="K33" s="107">
        <f>TARIFA!K33*$C$15</f>
        <v>138.66794155258674</v>
      </c>
      <c r="L33" s="107">
        <f>TARIFA!L33*$C$15</f>
        <v>130.47361037860802</v>
      </c>
      <c r="M33" s="12"/>
    </row>
    <row r="34" spans="2:14" ht="15" customHeight="1" thickTop="1" thickBot="1" x14ac:dyDescent="0.3">
      <c r="B34" s="177" t="s">
        <v>51</v>
      </c>
      <c r="C34" s="178"/>
      <c r="D34" s="107">
        <f>TARIFA!D34*$C$15</f>
        <v>487.54664927744949</v>
      </c>
      <c r="E34" s="107">
        <f>TARIFA!E34*$C$15</f>
        <v>339.85560815036888</v>
      </c>
      <c r="F34" s="107">
        <f>TARIFA!F34*$C$15</f>
        <v>269.39751314720536</v>
      </c>
      <c r="G34" s="107">
        <f>TARIFA!G34*$C$15</f>
        <v>228.46758080011492</v>
      </c>
      <c r="H34" s="107">
        <f>TARIFA!H34*$C$15</f>
        <v>200.16418147712932</v>
      </c>
      <c r="I34" s="107">
        <f>TARIFA!I34*$C$15</f>
        <v>181.22803110018563</v>
      </c>
      <c r="J34" s="107">
        <f>TARIFA!J34*$C$15</f>
        <v>167.68527076013322</v>
      </c>
      <c r="K34" s="107">
        <f>TARIFA!K34*$C$15</f>
        <v>157.10759962115995</v>
      </c>
      <c r="L34" s="107">
        <f>TARIFA!L34*$C$15</f>
        <v>151.22736190546794</v>
      </c>
      <c r="M34" s="12"/>
    </row>
    <row r="35" spans="2:14" ht="15" customHeight="1" thickTop="1" thickBot="1" x14ac:dyDescent="0.3">
      <c r="B35" s="177" t="s">
        <v>52</v>
      </c>
      <c r="C35" s="178"/>
      <c r="D35" s="107">
        <f>TARIFA!D35*$C$15</f>
        <v>472.43467078112161</v>
      </c>
      <c r="E35" s="107">
        <f>TARIFA!E35*$C$15</f>
        <v>328.24550828345514</v>
      </c>
      <c r="F35" s="107">
        <f>TARIFA!F35*$C$15</f>
        <v>256.79320076274854</v>
      </c>
      <c r="G35" s="107">
        <f>TARIFA!G35*$C$15</f>
        <v>214.13185326775232</v>
      </c>
      <c r="H35" s="107">
        <f>TARIFA!H35*$C$15</f>
        <v>185.81739509837317</v>
      </c>
      <c r="I35" s="107">
        <f>TARIFA!I35*$C$15</f>
        <v>165.60041555693934</v>
      </c>
      <c r="J35" s="107">
        <f>TARIFA!J35*$C$15</f>
        <v>150.74646873774091</v>
      </c>
      <c r="K35" s="107">
        <f>TARIFA!K35*$C$15</f>
        <v>139.60147211904516</v>
      </c>
      <c r="L35" s="107">
        <f>TARIFA!L35*$C$15</f>
        <v>131.44288478309232</v>
      </c>
      <c r="M35" s="12"/>
    </row>
    <row r="36" spans="2:14" ht="15" customHeight="1" thickTop="1" thickBot="1" x14ac:dyDescent="0.3">
      <c r="B36" s="177" t="s">
        <v>21</v>
      </c>
      <c r="C36" s="178"/>
      <c r="D36" s="107">
        <f>TARIFA!D36*$C$15</f>
        <v>460.66590560652253</v>
      </c>
      <c r="E36" s="107">
        <f>TARIFA!E36*$C$15</f>
        <v>316.1889420520933</v>
      </c>
      <c r="F36" s="107">
        <f>TARIFA!F36*$C$15</f>
        <v>244.07922096990526</v>
      </c>
      <c r="G36" s="107">
        <f>TARIFA!G36*$C$15</f>
        <v>200.9161400237407</v>
      </c>
      <c r="H36" s="107">
        <f>TARIFA!H36*$C$15</f>
        <v>172.22610487880215</v>
      </c>
      <c r="I36" s="107">
        <f>TARIFA!I36*$C$15</f>
        <v>151.8060955091195</v>
      </c>
      <c r="J36" s="107">
        <f>TARIFA!J36*$C$15</f>
        <v>136.5545578846577</v>
      </c>
      <c r="K36" s="107">
        <f>TARIFA!K36*$C$15</f>
        <v>124.74836796227198</v>
      </c>
      <c r="L36" s="107">
        <f>TARIFA!L36*$C$15</f>
        <v>115.35361736493805</v>
      </c>
      <c r="M36" s="12"/>
    </row>
    <row r="37" spans="2:14" ht="15" customHeight="1" thickTop="1" x14ac:dyDescent="0.25">
      <c r="B37" s="4"/>
      <c r="C37" s="4"/>
      <c r="D37" s="18"/>
      <c r="E37" s="18"/>
      <c r="F37" s="18"/>
      <c r="G37" s="18"/>
      <c r="H37" s="18"/>
      <c r="I37" s="18"/>
      <c r="J37" s="18"/>
      <c r="K37" s="18"/>
      <c r="L37" s="18"/>
      <c r="M37" s="12"/>
    </row>
    <row r="38" spans="2:14" ht="15" customHeight="1" x14ac:dyDescent="0.25">
      <c r="B38" s="4"/>
      <c r="C38" s="4"/>
      <c r="D38" s="18"/>
      <c r="E38" s="18"/>
      <c r="F38" s="18"/>
      <c r="G38" s="18"/>
      <c r="H38" s="18"/>
      <c r="I38" s="18"/>
      <c r="J38" s="18"/>
      <c r="K38" s="18"/>
      <c r="L38" s="18"/>
      <c r="M38" s="12"/>
    </row>
    <row r="39" spans="2:14" ht="15" customHeight="1" thickBot="1" x14ac:dyDescent="0.3">
      <c r="B39" s="4"/>
      <c r="C39" s="4"/>
      <c r="D39" s="18"/>
      <c r="E39" s="18"/>
      <c r="F39" s="18"/>
      <c r="G39" s="18"/>
      <c r="H39" s="18"/>
      <c r="I39" s="18"/>
      <c r="J39" s="18"/>
      <c r="K39" s="18"/>
      <c r="L39" s="18"/>
      <c r="M39" s="12"/>
    </row>
    <row r="40" spans="2:14" ht="15" customHeight="1" thickTop="1" thickBot="1" x14ac:dyDescent="0.3">
      <c r="B40" s="171" t="s">
        <v>3</v>
      </c>
      <c r="C40" s="172"/>
      <c r="D40" s="99">
        <v>24</v>
      </c>
      <c r="E40" s="99">
        <v>36</v>
      </c>
      <c r="F40" s="99">
        <v>48</v>
      </c>
      <c r="G40" s="99">
        <v>60</v>
      </c>
      <c r="H40" s="100">
        <v>72</v>
      </c>
      <c r="I40" s="99">
        <v>84</v>
      </c>
      <c r="J40" s="99">
        <v>96</v>
      </c>
      <c r="K40" s="101">
        <v>108</v>
      </c>
      <c r="L40" s="101">
        <v>120</v>
      </c>
      <c r="M40" s="12"/>
      <c r="N40" s="102" t="s">
        <v>8</v>
      </c>
    </row>
    <row r="41" spans="2:14" ht="15" customHeight="1" thickTop="1" thickBot="1" x14ac:dyDescent="0.3">
      <c r="B41" s="173" t="s">
        <v>9</v>
      </c>
      <c r="C41" s="174"/>
      <c r="D41" s="103">
        <f>TARIFA!D41</f>
        <v>6.5000000000000002E-2</v>
      </c>
      <c r="E41" s="103">
        <f>TARIFA!E41</f>
        <v>6.5000000000000002E-2</v>
      </c>
      <c r="F41" s="103">
        <f>TARIFA!F41</f>
        <v>6.5000000000000002E-2</v>
      </c>
      <c r="G41" s="103">
        <f>TARIFA!G41</f>
        <v>6.5000000000000002E-2</v>
      </c>
      <c r="H41" s="103">
        <f>TARIFA!H41</f>
        <v>6.5000000000000002E-2</v>
      </c>
      <c r="I41" s="103">
        <f>TARIFA!I41</f>
        <v>6.5000000000000002E-2</v>
      </c>
      <c r="J41" s="103">
        <f>TARIFA!J41</f>
        <v>6.5000000000000002E-2</v>
      </c>
      <c r="K41" s="103">
        <f>TARIFA!K41</f>
        <v>6.5000000000000002E-2</v>
      </c>
      <c r="L41" s="103">
        <f>TARIFA!L41</f>
        <v>6.5000000000000002E-2</v>
      </c>
      <c r="M41" s="12"/>
      <c r="N41" s="92" t="str">
        <f>TARIFA!N41</f>
        <v>C09</v>
      </c>
    </row>
    <row r="42" spans="2:14" ht="15" customHeight="1" thickTop="1" thickBot="1" x14ac:dyDescent="0.3">
      <c r="B42" s="175" t="s">
        <v>47</v>
      </c>
      <c r="C42" s="176"/>
      <c r="D42" s="104">
        <f>TARIFA!D42*$C$15</f>
        <v>200</v>
      </c>
      <c r="E42" s="104">
        <f>TARIFA!E42*$C$15</f>
        <v>300</v>
      </c>
      <c r="F42" s="104">
        <f>TARIFA!F42*$C$15</f>
        <v>400</v>
      </c>
      <c r="G42" s="104">
        <f>TARIFA!G42*$C$15</f>
        <v>600</v>
      </c>
      <c r="H42" s="104">
        <f>TARIFA!H42*$C$15</f>
        <v>700.00000000000011</v>
      </c>
      <c r="I42" s="104">
        <f>TARIFA!I42*$C$15</f>
        <v>700.00000000000011</v>
      </c>
      <c r="J42" s="104">
        <f>TARIFA!J42*$C$15</f>
        <v>600</v>
      </c>
      <c r="K42" s="104">
        <f>TARIFA!K42*$C$15</f>
        <v>600</v>
      </c>
      <c r="L42" s="104">
        <f>TARIFA!L42*$C$15</f>
        <v>600</v>
      </c>
      <c r="M42" s="12"/>
      <c r="N42" s="102" t="s">
        <v>12</v>
      </c>
    </row>
    <row r="43" spans="2:14" ht="15" customHeight="1" thickTop="1" thickBot="1" x14ac:dyDescent="0.3">
      <c r="B43" s="175" t="s">
        <v>48</v>
      </c>
      <c r="C43" s="176"/>
      <c r="D43" s="104">
        <f>TARIFA!D43*$C$15</f>
        <v>325</v>
      </c>
      <c r="E43" s="104">
        <f>TARIFA!E43*$C$15</f>
        <v>424.99999999999994</v>
      </c>
      <c r="F43" s="104">
        <f>TARIFA!F43*$C$15</f>
        <v>525</v>
      </c>
      <c r="G43" s="104">
        <f>TARIFA!G43*$C$15</f>
        <v>750</v>
      </c>
      <c r="H43" s="104">
        <f>TARIFA!H43*$C$15</f>
        <v>850.00000000000011</v>
      </c>
      <c r="I43" s="104">
        <f>TARIFA!I43*$C$15</f>
        <v>850.00000000000011</v>
      </c>
      <c r="J43" s="104">
        <f>TARIFA!J43*$C$15</f>
        <v>675</v>
      </c>
      <c r="K43" s="104">
        <f>TARIFA!K43*$C$15</f>
        <v>675</v>
      </c>
      <c r="L43" s="104">
        <f>TARIFA!L43*$C$15</f>
        <v>675</v>
      </c>
      <c r="M43" s="12"/>
      <c r="N43" s="92" t="str">
        <f>TARIFA!N43</f>
        <v>C09</v>
      </c>
    </row>
    <row r="44" spans="2:14" ht="15" customHeight="1" thickTop="1" thickBot="1" x14ac:dyDescent="0.3">
      <c r="B44" s="175" t="s">
        <v>49</v>
      </c>
      <c r="C44" s="176"/>
      <c r="D44" s="104">
        <f>TARIFA!D44*$C$15</f>
        <v>125</v>
      </c>
      <c r="E44" s="104">
        <f>TARIFA!E44*$C$15</f>
        <v>225</v>
      </c>
      <c r="F44" s="104">
        <f>TARIFA!F44*$C$15</f>
        <v>325</v>
      </c>
      <c r="G44" s="104">
        <f>TARIFA!G44*$C$15</f>
        <v>450</v>
      </c>
      <c r="H44" s="104">
        <f>TARIFA!H44*$C$15</f>
        <v>500</v>
      </c>
      <c r="I44" s="104">
        <f>TARIFA!I44*$C$15</f>
        <v>500</v>
      </c>
      <c r="J44" s="104">
        <f>TARIFA!J44*$C$15</f>
        <v>324.99999999999994</v>
      </c>
      <c r="K44" s="104">
        <f>TARIFA!K44*$C$15</f>
        <v>324.99999999999994</v>
      </c>
      <c r="L44" s="104">
        <f>TARIFA!L44*$C$15</f>
        <v>324.99999999999994</v>
      </c>
      <c r="M44" s="12"/>
      <c r="N44" s="102" t="str">
        <f>[1]TARIFA!N43</f>
        <v>Ficres</v>
      </c>
    </row>
    <row r="45" spans="2:14" ht="15" customHeight="1" thickTop="1" thickBot="1" x14ac:dyDescent="0.3">
      <c r="B45" s="175" t="s">
        <v>16</v>
      </c>
      <c r="C45" s="176"/>
      <c r="D45" s="104">
        <f>TARIFA!D45*$C$15</f>
        <v>0</v>
      </c>
      <c r="E45" s="104">
        <f>TARIFA!E45*$C$15</f>
        <v>99.999999999999986</v>
      </c>
      <c r="F45" s="104">
        <f>TARIFA!F45*$C$15</f>
        <v>200</v>
      </c>
      <c r="G45" s="104">
        <f>TARIFA!G45*$C$15</f>
        <v>300</v>
      </c>
      <c r="H45" s="104">
        <f>TARIFA!H45*$C$15</f>
        <v>350.00000000000006</v>
      </c>
      <c r="I45" s="104">
        <f>TARIFA!I45*$C$15</f>
        <v>350.00000000000006</v>
      </c>
      <c r="J45" s="104">
        <f>TARIFA!J45*$C$15</f>
        <v>249.99999999999994</v>
      </c>
      <c r="K45" s="104">
        <f>TARIFA!K45*$C$15</f>
        <v>249.99999999999994</v>
      </c>
      <c r="L45" s="104">
        <f>TARIFA!L45*$C$15</f>
        <v>249.99999999999994</v>
      </c>
      <c r="M45" s="12"/>
      <c r="N45" s="92">
        <f>TARIFA!N45</f>
        <v>11792</v>
      </c>
    </row>
    <row r="46" spans="2:14" ht="15" customHeight="1" thickTop="1" thickBot="1" x14ac:dyDescent="0.3">
      <c r="B46" s="179" t="s">
        <v>17</v>
      </c>
      <c r="C46" s="179"/>
      <c r="D46" s="105"/>
      <c r="E46" s="105"/>
      <c r="F46" s="105"/>
      <c r="G46" s="105"/>
      <c r="H46" s="105"/>
      <c r="I46" s="105"/>
      <c r="J46" s="105"/>
      <c r="K46" s="105"/>
      <c r="L46" s="105"/>
      <c r="M46" s="12"/>
    </row>
    <row r="47" spans="2:14" ht="13.5" customHeight="1" thickTop="1" thickBot="1" x14ac:dyDescent="0.3">
      <c r="B47" s="177" t="s">
        <v>50</v>
      </c>
      <c r="C47" s="178"/>
      <c r="D47" s="107">
        <f>TARIFA!D47*$C$15</f>
        <v>477.51805310766275</v>
      </c>
      <c r="E47" s="107">
        <f>TARIFA!E47*$C$15</f>
        <v>329.46854268115624</v>
      </c>
      <c r="F47" s="107">
        <f>TARIFA!F47*$C$15</f>
        <v>258.03517377226962</v>
      </c>
      <c r="G47" s="107">
        <f>TARIFA!G47*$C$15</f>
        <v>216.17732590406044</v>
      </c>
      <c r="H47" s="107">
        <f>TARIFA!H47*$C$15</f>
        <v>187.2479224737998</v>
      </c>
      <c r="I47" s="107">
        <f>TARIFA!I47*$C$15</f>
        <v>167.70061349681995</v>
      </c>
      <c r="J47" s="107">
        <f>TARIFA!J47*$C$15</f>
        <v>153.27620609847602</v>
      </c>
      <c r="K47" s="107">
        <f>TARIFA!K47*$C$15</f>
        <v>141.59953298760061</v>
      </c>
      <c r="L47" s="107">
        <f>TARIFA!L47*$C$15</f>
        <v>133.50433185513177</v>
      </c>
      <c r="M47" s="12"/>
    </row>
    <row r="48" spans="2:14" ht="15" customHeight="1" thickTop="1" thickBot="1" x14ac:dyDescent="0.3">
      <c r="B48" s="177" t="s">
        <v>51</v>
      </c>
      <c r="C48" s="178"/>
      <c r="D48" s="107">
        <f>TARIFA!D48*$C$15</f>
        <v>490.07862719325226</v>
      </c>
      <c r="E48" s="107">
        <f>TARIFA!E48*$C$15</f>
        <v>342.44324751656836</v>
      </c>
      <c r="F48" s="107">
        <f>TARIFA!F48*$C$15</f>
        <v>272.08809156815181</v>
      </c>
      <c r="G48" s="107">
        <f>TARIFA!G48*$C$15</f>
        <v>231.2808047800506</v>
      </c>
      <c r="H48" s="107">
        <f>TARIFA!H48*$C$15</f>
        <v>203.08496586770374</v>
      </c>
      <c r="I48" s="107">
        <f>TARIFA!I48*$C$15</f>
        <v>184.27678570333197</v>
      </c>
      <c r="J48" s="107">
        <f>TARIFA!J48*$C$15</f>
        <v>170.87226526859681</v>
      </c>
      <c r="K48" s="107">
        <f>TARIFA!K48*$C$15</f>
        <v>160.429025527308</v>
      </c>
      <c r="L48" s="107">
        <f>TARIFA!L48*$C$15</f>
        <v>154.74016431995585</v>
      </c>
      <c r="M48" s="12"/>
    </row>
    <row r="49" spans="2:14" ht="15" customHeight="1" thickTop="1" thickBot="1" x14ac:dyDescent="0.3">
      <c r="B49" s="177" t="s">
        <v>52</v>
      </c>
      <c r="C49" s="178"/>
      <c r="D49" s="107">
        <f>TARIFA!D49*$C$15</f>
        <v>474.8881676000417</v>
      </c>
      <c r="E49" s="107">
        <f>TARIFA!E49*$C$15</f>
        <v>330.74474907466964</v>
      </c>
      <c r="F49" s="107">
        <f>TARIFA!F49*$C$15</f>
        <v>259.35789498188365</v>
      </c>
      <c r="G49" s="107">
        <f>TARIFA!G49*$C$15</f>
        <v>216.76855499309664</v>
      </c>
      <c r="H49" s="107">
        <f>TARIFA!H49*$C$15</f>
        <v>188.52883199530137</v>
      </c>
      <c r="I49" s="107">
        <f>TARIFA!I49*$C$15</f>
        <v>168.38627062663915</v>
      </c>
      <c r="J49" s="107">
        <f>TARIFA!J49*$C$15</f>
        <v>153.61152758196516</v>
      </c>
      <c r="K49" s="107">
        <f>TARIFA!K49*$C$15</f>
        <v>142.55279940779937</v>
      </c>
      <c r="L49" s="107">
        <f>TARIFA!L49*$C$15</f>
        <v>134.49612116317235</v>
      </c>
      <c r="M49" s="12"/>
    </row>
    <row r="50" spans="2:14" ht="15" customHeight="1" thickTop="1" thickBot="1" x14ac:dyDescent="0.3">
      <c r="B50" s="177" t="s">
        <v>21</v>
      </c>
      <c r="C50" s="178"/>
      <c r="D50" s="107">
        <f>TARIFA!D50*$C$15</f>
        <v>463.05828365134681</v>
      </c>
      <c r="E50" s="107">
        <f>TARIFA!E50*$C$15</f>
        <v>318.59638490131925</v>
      </c>
      <c r="F50" s="107">
        <f>TARIFA!F50*$C$15</f>
        <v>246.51693569589159</v>
      </c>
      <c r="G50" s="107">
        <f>TARIFA!G50*$C$15</f>
        <v>203.3901107336832</v>
      </c>
      <c r="H50" s="107">
        <f>TARIFA!H50*$C$15</f>
        <v>174.73921843921659</v>
      </c>
      <c r="I50" s="107">
        <f>TARIFA!I50*$C$15</f>
        <v>154.35989212468417</v>
      </c>
      <c r="J50" s="107">
        <f>TARIFA!J50*$C$15</f>
        <v>139.14988795814165</v>
      </c>
      <c r="K50" s="107">
        <f>TARIFA!K50*$C$15</f>
        <v>127.38568443899683</v>
      </c>
      <c r="L50" s="107">
        <f>TARIFA!L50*$C$15</f>
        <v>118.03312232021703</v>
      </c>
      <c r="M50" s="12"/>
    </row>
    <row r="51" spans="2:14" ht="15" customHeight="1" thickTop="1" x14ac:dyDescent="0.25">
      <c r="B51" s="4"/>
      <c r="C51" s="4"/>
      <c r="D51" s="18"/>
      <c r="E51" s="18"/>
      <c r="F51" s="18"/>
      <c r="G51" s="18"/>
      <c r="H51" s="18"/>
      <c r="I51" s="18"/>
      <c r="J51" s="18"/>
      <c r="K51" s="18"/>
      <c r="L51" s="18"/>
      <c r="M51" s="12"/>
      <c r="N51" s="108"/>
    </row>
    <row r="53" spans="2:14" ht="11.4" thickBot="1" x14ac:dyDescent="0.3"/>
    <row r="54" spans="2:14" ht="16.8" thickTop="1" thickBot="1" x14ac:dyDescent="0.3">
      <c r="B54" s="171" t="s">
        <v>3</v>
      </c>
      <c r="C54" s="172"/>
      <c r="D54" s="99">
        <v>24</v>
      </c>
      <c r="E54" s="99">
        <v>36</v>
      </c>
      <c r="F54" s="99">
        <v>48</v>
      </c>
      <c r="G54" s="99">
        <v>60</v>
      </c>
      <c r="H54" s="100">
        <v>72</v>
      </c>
      <c r="I54" s="99">
        <v>84</v>
      </c>
      <c r="J54" s="99">
        <v>96</v>
      </c>
      <c r="K54" s="101">
        <v>108</v>
      </c>
      <c r="L54" s="101">
        <v>120</v>
      </c>
      <c r="M54" s="12"/>
      <c r="N54" s="102" t="s">
        <v>8</v>
      </c>
    </row>
    <row r="55" spans="2:14" ht="16.8" thickTop="1" thickBot="1" x14ac:dyDescent="0.3">
      <c r="B55" s="173" t="s">
        <v>9</v>
      </c>
      <c r="C55" s="174"/>
      <c r="D55" s="103">
        <v>6.9900000000000004E-2</v>
      </c>
      <c r="E55" s="103">
        <v>6.9900000000000004E-2</v>
      </c>
      <c r="F55" s="103">
        <v>6.9900000000000004E-2</v>
      </c>
      <c r="G55" s="103">
        <v>6.9900000000000004E-2</v>
      </c>
      <c r="H55" s="103">
        <v>6.9900000000000004E-2</v>
      </c>
      <c r="I55" s="103">
        <v>6.9900000000000004E-2</v>
      </c>
      <c r="J55" s="103">
        <v>6.9900000000000004E-2</v>
      </c>
      <c r="K55" s="103">
        <v>6.9900000000000004E-2</v>
      </c>
      <c r="L55" s="103">
        <v>6.9900000000000004E-2</v>
      </c>
      <c r="M55" s="12"/>
      <c r="N55" s="92" t="str">
        <f>TARIFA!N55</f>
        <v>C10</v>
      </c>
    </row>
    <row r="56" spans="2:14" ht="16.8" thickTop="1" thickBot="1" x14ac:dyDescent="0.3">
      <c r="B56" s="175" t="s">
        <v>47</v>
      </c>
      <c r="C56" s="176"/>
      <c r="D56" s="115">
        <f>TARIFA!D56*'cuota comisión'!$C$15</f>
        <v>300</v>
      </c>
      <c r="E56" s="115">
        <f>TARIFA!E56*'cuota comisión'!$C$15</f>
        <v>400</v>
      </c>
      <c r="F56" s="115">
        <f>TARIFA!F56*'cuota comisión'!$C$15</f>
        <v>450</v>
      </c>
      <c r="G56" s="115">
        <f>TARIFA!G56*'cuota comisión'!$C$15</f>
        <v>750</v>
      </c>
      <c r="H56" s="115">
        <f>TARIFA!H56*'cuota comisión'!$C$15</f>
        <v>850.00000000000011</v>
      </c>
      <c r="I56" s="115">
        <f>TARIFA!I56*'cuota comisión'!$C$15</f>
        <v>850.00000000000011</v>
      </c>
      <c r="J56" s="115">
        <f>TARIFA!J56*'cuota comisión'!$C$15</f>
        <v>750</v>
      </c>
      <c r="K56" s="115">
        <f>TARIFA!K56*'cuota comisión'!$C$15</f>
        <v>750</v>
      </c>
      <c r="L56" s="115">
        <f>TARIFA!L56*'cuota comisión'!$C$15</f>
        <v>750</v>
      </c>
      <c r="M56" s="12"/>
      <c r="N56" s="102" t="s">
        <v>12</v>
      </c>
    </row>
    <row r="57" spans="2:14" ht="16.8" thickTop="1" thickBot="1" x14ac:dyDescent="0.3">
      <c r="B57" s="175" t="s">
        <v>48</v>
      </c>
      <c r="C57" s="176"/>
      <c r="D57" s="115">
        <f>TARIFA!D57*'cuota comisión'!$C$15</f>
        <v>424.99999999999994</v>
      </c>
      <c r="E57" s="115">
        <f>TARIFA!E57*'cuota comisión'!$C$15</f>
        <v>525</v>
      </c>
      <c r="F57" s="115">
        <f>TARIFA!F57*'cuota comisión'!$C$15</f>
        <v>575</v>
      </c>
      <c r="G57" s="115">
        <f>TARIFA!G57*'cuota comisión'!$C$15</f>
        <v>900</v>
      </c>
      <c r="H57" s="115">
        <f>TARIFA!H57*'cuota comisión'!$C$15</f>
        <v>1000</v>
      </c>
      <c r="I57" s="115">
        <f>TARIFA!I57*'cuota comisión'!$C$15</f>
        <v>1000</v>
      </c>
      <c r="J57" s="115">
        <f>TARIFA!J57*'cuota comisión'!$C$15</f>
        <v>824.99999999999989</v>
      </c>
      <c r="K57" s="115">
        <f>TARIFA!K57*'cuota comisión'!$C$15</f>
        <v>824.99999999999989</v>
      </c>
      <c r="L57" s="115">
        <f>TARIFA!L57*'cuota comisión'!$C$15</f>
        <v>824.99999999999989</v>
      </c>
      <c r="M57" s="12"/>
      <c r="N57" s="92" t="str">
        <f>TARIFA!N57</f>
        <v>C10</v>
      </c>
    </row>
    <row r="58" spans="2:14" ht="16.8" thickTop="1" thickBot="1" x14ac:dyDescent="0.3">
      <c r="B58" s="175" t="s">
        <v>49</v>
      </c>
      <c r="C58" s="176"/>
      <c r="D58" s="115">
        <f>TARIFA!D58*'cuota comisión'!$C$15</f>
        <v>225</v>
      </c>
      <c r="E58" s="115">
        <f>TARIFA!E58*'cuota comisión'!$C$15</f>
        <v>325</v>
      </c>
      <c r="F58" s="115">
        <f>TARIFA!F58*'cuota comisión'!$C$15</f>
        <v>375</v>
      </c>
      <c r="G58" s="115">
        <f>TARIFA!G58*'cuota comisión'!$C$15</f>
        <v>600</v>
      </c>
      <c r="H58" s="115">
        <f>TARIFA!H58*'cuota comisión'!$C$15</f>
        <v>650</v>
      </c>
      <c r="I58" s="115">
        <f>TARIFA!I58*'cuota comisión'!$C$15</f>
        <v>650</v>
      </c>
      <c r="J58" s="115">
        <f>TARIFA!J58*'cuota comisión'!$C$15</f>
        <v>474.99999999999994</v>
      </c>
      <c r="K58" s="115">
        <f>TARIFA!K58*'cuota comisión'!$C$15</f>
        <v>474.99999999999994</v>
      </c>
      <c r="L58" s="115">
        <f>TARIFA!L58*'cuota comisión'!$C$15</f>
        <v>474.99999999999994</v>
      </c>
      <c r="M58" s="12"/>
      <c r="N58" s="102" t="str">
        <f>[1]TARIFA!N57</f>
        <v>Ficres</v>
      </c>
    </row>
    <row r="59" spans="2:14" ht="16.8" thickTop="1" thickBot="1" x14ac:dyDescent="0.3">
      <c r="B59" s="175" t="s">
        <v>16</v>
      </c>
      <c r="C59" s="176"/>
      <c r="D59" s="115">
        <f>TARIFA!D59*'cuota comisión'!$C$15</f>
        <v>99.999999999999986</v>
      </c>
      <c r="E59" s="115">
        <f>TARIFA!E59*'cuota comisión'!$C$15</f>
        <v>200</v>
      </c>
      <c r="F59" s="115">
        <f>TARIFA!F59*'cuota comisión'!$C$15</f>
        <v>249.99999999999997</v>
      </c>
      <c r="G59" s="115">
        <f>TARIFA!G59*'cuota comisión'!$C$15</f>
        <v>450</v>
      </c>
      <c r="H59" s="115">
        <f>TARIFA!H59*'cuota comisión'!$C$15</f>
        <v>500</v>
      </c>
      <c r="I59" s="115">
        <f>TARIFA!I59*'cuota comisión'!$C$15</f>
        <v>500</v>
      </c>
      <c r="J59" s="115">
        <f>TARIFA!J59*'cuota comisión'!$C$15</f>
        <v>399.99999999999994</v>
      </c>
      <c r="K59" s="115">
        <f>TARIFA!K59*'cuota comisión'!$C$15</f>
        <v>399.99999999999994</v>
      </c>
      <c r="L59" s="115">
        <f>TARIFA!L59*'cuota comisión'!$C$15</f>
        <v>399.99999999999994</v>
      </c>
      <c r="M59" s="12"/>
      <c r="N59" s="92">
        <f>TARIFA!N59</f>
        <v>11793</v>
      </c>
    </row>
    <row r="60" spans="2:14" ht="16.8" thickTop="1" thickBot="1" x14ac:dyDescent="0.3">
      <c r="B60" s="179" t="s">
        <v>17</v>
      </c>
      <c r="C60" s="179"/>
      <c r="D60" s="105"/>
      <c r="E60" s="105"/>
      <c r="F60" s="106"/>
      <c r="G60" s="106"/>
      <c r="H60" s="106"/>
      <c r="I60" s="105"/>
      <c r="J60" s="106"/>
      <c r="K60" s="105"/>
      <c r="L60" s="105"/>
      <c r="M60" s="12"/>
    </row>
    <row r="61" spans="2:14" ht="16.8" thickTop="1" thickBot="1" x14ac:dyDescent="0.3">
      <c r="B61" s="177" t="s">
        <v>50</v>
      </c>
      <c r="C61" s="178"/>
      <c r="D61" s="115">
        <f>TARIFA!D61*'cuota comisión'!$C$15</f>
        <v>479.89560055833635</v>
      </c>
      <c r="E61" s="115">
        <f>TARIFA!E61*'cuota comisión'!$C$15</f>
        <v>331.87134450008625</v>
      </c>
      <c r="F61" s="115">
        <f>TARIFA!F61*'cuota comisión'!$C$15</f>
        <v>260.50131062873584</v>
      </c>
      <c r="G61" s="115">
        <f>TARIFA!G61*'cuota comisión'!$C$15</f>
        <v>218.7221648062185</v>
      </c>
      <c r="H61" s="115">
        <f>TARIFA!H61*'cuota comisión'!$C$15</f>
        <v>189.85754571963787</v>
      </c>
      <c r="I61" s="115">
        <f>TARIFA!I61*'cuota comisión'!$C$15</f>
        <v>170.39245793043526</v>
      </c>
      <c r="J61" s="115">
        <f>TARIFA!J61*'cuota comisión'!$C$15</f>
        <v>156.05299897988763</v>
      </c>
      <c r="K61" s="115">
        <f>TARIFA!K61*'cuota comisión'!$C$15</f>
        <v>144.45008909310741</v>
      </c>
      <c r="L61" s="115">
        <f>TARIFA!L61*'cuota comisión'!$C$15</f>
        <v>136.45425969562532</v>
      </c>
      <c r="M61" s="12"/>
    </row>
    <row r="62" spans="2:14" ht="16.8" thickTop="1" thickBot="1" x14ac:dyDescent="0.3">
      <c r="B62" s="177" t="s">
        <v>51</v>
      </c>
      <c r="C62" s="178"/>
      <c r="D62" s="115">
        <f>TARIFA!D62*'cuota comisión'!$C$15</f>
        <v>492.5187133494299</v>
      </c>
      <c r="E62" s="115">
        <f>TARIFA!E62*'cuota comisión'!$C$15</f>
        <v>344.94067337494357</v>
      </c>
      <c r="F62" s="115">
        <f>TARIFA!F62*'cuota comisión'!$C$15</f>
        <v>274.68853731751295</v>
      </c>
      <c r="G62" s="115">
        <f>TARIFA!G62*'cuota comisión'!$C$15</f>
        <v>234.00344179512734</v>
      </c>
      <c r="H62" s="115">
        <f>TARIFA!H62*'cuota comisión'!$C$15</f>
        <v>205.91530566964596</v>
      </c>
      <c r="I62" s="115">
        <f>TARIFA!I62*'cuota comisión'!$C$15</f>
        <v>187.23470237099784</v>
      </c>
      <c r="J62" s="115">
        <f>TARIFA!J62*'cuota comisión'!$C$15</f>
        <v>173.96783307984387</v>
      </c>
      <c r="K62" s="115">
        <f>TARIFA!K62*'cuota comisión'!$C$15</f>
        <v>163.65864026238924</v>
      </c>
      <c r="L62" s="115">
        <f>TARIFA!L62*'cuota comisión'!$C$15</f>
        <v>158.15932167932388</v>
      </c>
      <c r="M62" s="12"/>
    </row>
    <row r="63" spans="2:14" ht="16.8" thickTop="1" thickBot="1" x14ac:dyDescent="0.3">
      <c r="B63" s="177" t="s">
        <v>52</v>
      </c>
      <c r="C63" s="178"/>
      <c r="D63" s="115">
        <f>TARIFA!D63*'cuota comisión'!$C$15</f>
        <v>477.25262093303002</v>
      </c>
      <c r="E63" s="115">
        <f>TARIFA!E63*'cuota comisión'!$C$15</f>
        <v>333.15685821932709</v>
      </c>
      <c r="F63" s="115">
        <f>TARIFA!F63*'cuota comisión'!$C$15</f>
        <v>261.83667357039809</v>
      </c>
      <c r="G63" s="115">
        <f>TARIFA!G63*'cuota comisión'!$C$15</f>
        <v>219.32035384250904</v>
      </c>
      <c r="H63" s="115">
        <f>TARIFA!H63*'cuota comisión'!$C$15</f>
        <v>191.15630692792433</v>
      </c>
      <c r="I63" s="115">
        <f>TARIFA!I63*'cuota comisión'!$C$15</f>
        <v>171.08912087764404</v>
      </c>
      <c r="J63" s="115">
        <f>TARIFA!J63*'cuota comisión'!$C$15</f>
        <v>156.39439523735524</v>
      </c>
      <c r="K63" s="115">
        <f>TARIFA!K63*'cuota comisión'!$C$15</f>
        <v>145.42254582669872</v>
      </c>
      <c r="L63" s="115">
        <f>TARIFA!L63*'cuota comisión'!$C$15</f>
        <v>137.46796369999851</v>
      </c>
      <c r="M63" s="12"/>
    </row>
    <row r="64" spans="2:14" ht="16.8" thickTop="1" thickBot="1" x14ac:dyDescent="0.3">
      <c r="B64" s="177" t="s">
        <v>21</v>
      </c>
      <c r="C64" s="178"/>
      <c r="D64" s="115">
        <f>TARIFA!D64*'cuota comisión'!$C$15</f>
        <v>465.36383636216823</v>
      </c>
      <c r="E64" s="115">
        <f>TARIFA!E64*'cuota comisión'!$C$15</f>
        <v>320.91989647822345</v>
      </c>
      <c r="F64" s="115">
        <f>TARIFA!F64*'cuota comisión'!$C$15</f>
        <v>248.87298852378737</v>
      </c>
      <c r="G64" s="115">
        <f>TARIFA!G64*'cuota comisión'!$C$15</f>
        <v>205.78441857306794</v>
      </c>
      <c r="H64" s="115">
        <f>TARIFA!H64*'cuota comisión'!$C$15</f>
        <v>177.17451128719119</v>
      </c>
      <c r="I64" s="115">
        <f>TARIFA!I64*'cuota comisión'!$C$15</f>
        <v>156.83759812542678</v>
      </c>
      <c r="J64" s="115">
        <f>TARIFA!J64*'cuota comisión'!$C$15</f>
        <v>141.67076466931979</v>
      </c>
      <c r="K64" s="115">
        <f>TARIFA!K64*'cuota comisión'!$C$15</f>
        <v>129.95009996262388</v>
      </c>
      <c r="L64" s="115">
        <f>TARIFA!L64*'cuota comisión'!$C$15</f>
        <v>120.6411964463107</v>
      </c>
      <c r="M64" s="12"/>
    </row>
    <row r="65" spans="2:14" ht="11.4" thickTop="1" x14ac:dyDescent="0.25"/>
    <row r="67" spans="2:14" ht="11.4" thickBot="1" x14ac:dyDescent="0.3"/>
    <row r="68" spans="2:14" ht="16.8" thickTop="1" thickBot="1" x14ac:dyDescent="0.3">
      <c r="B68" s="171" t="s">
        <v>3</v>
      </c>
      <c r="C68" s="172"/>
      <c r="D68" s="99">
        <v>24</v>
      </c>
      <c r="E68" s="99">
        <v>36</v>
      </c>
      <c r="F68" s="99">
        <v>48</v>
      </c>
      <c r="G68" s="99">
        <v>60</v>
      </c>
      <c r="H68" s="100">
        <v>72</v>
      </c>
      <c r="I68" s="99">
        <v>84</v>
      </c>
      <c r="J68" s="99">
        <v>96</v>
      </c>
      <c r="K68" s="101">
        <v>108</v>
      </c>
      <c r="L68" s="101">
        <v>120</v>
      </c>
      <c r="M68" s="12"/>
      <c r="N68" s="102" t="s">
        <v>8</v>
      </c>
    </row>
    <row r="69" spans="2:14" ht="16.8" thickTop="1" thickBot="1" x14ac:dyDescent="0.3">
      <c r="B69" s="173" t="s">
        <v>9</v>
      </c>
      <c r="C69" s="174"/>
      <c r="D69" s="103">
        <v>7.4999999999999997E-2</v>
      </c>
      <c r="E69" s="103">
        <v>7.4999999999999997E-2</v>
      </c>
      <c r="F69" s="103">
        <v>7.4999999999999997E-2</v>
      </c>
      <c r="G69" s="103">
        <v>7.4999999999999997E-2</v>
      </c>
      <c r="H69" s="103">
        <v>7.4999999999999997E-2</v>
      </c>
      <c r="I69" s="103">
        <v>7.4999999999999997E-2</v>
      </c>
      <c r="J69" s="103">
        <v>7.4999999999999997E-2</v>
      </c>
      <c r="K69" s="103">
        <v>7.4999999999999997E-2</v>
      </c>
      <c r="L69" s="103">
        <v>7.4999999999999997E-2</v>
      </c>
      <c r="M69" s="12"/>
      <c r="N69" s="92" t="str">
        <f>TARIFA!N69</f>
        <v>C11</v>
      </c>
    </row>
    <row r="70" spans="2:14" ht="16.8" thickTop="1" thickBot="1" x14ac:dyDescent="0.3">
      <c r="B70" s="175" t="s">
        <v>47</v>
      </c>
      <c r="C70" s="176"/>
      <c r="D70" s="104">
        <f>TARIFA!D70*'cuota comisión'!$C$15</f>
        <v>350.00000000000006</v>
      </c>
      <c r="E70" s="104">
        <f>TARIFA!E70*'cuota comisión'!$C$15</f>
        <v>450</v>
      </c>
      <c r="F70" s="104">
        <f>TARIFA!F70*'cuota comisión'!$C$15</f>
        <v>600</v>
      </c>
      <c r="G70" s="104">
        <f>TARIFA!G70*'cuota comisión'!$C$15</f>
        <v>900</v>
      </c>
      <c r="H70" s="104">
        <f>TARIFA!H70*'cuota comisión'!$C$15</f>
        <v>1000</v>
      </c>
      <c r="I70" s="104">
        <f>TARIFA!I70*'cuota comisión'!$C$15</f>
        <v>1000</v>
      </c>
      <c r="J70" s="104">
        <f>TARIFA!J70*'cuota comisión'!$C$15</f>
        <v>900</v>
      </c>
      <c r="K70" s="104">
        <f>TARIFA!K70*'cuota comisión'!$C$15</f>
        <v>900</v>
      </c>
      <c r="L70" s="104">
        <f>TARIFA!L70*'cuota comisión'!$C$15</f>
        <v>900</v>
      </c>
      <c r="M70" s="12"/>
      <c r="N70" s="102" t="s">
        <v>12</v>
      </c>
    </row>
    <row r="71" spans="2:14" ht="16.8" thickTop="1" thickBot="1" x14ac:dyDescent="0.3">
      <c r="B71" s="175" t="s">
        <v>48</v>
      </c>
      <c r="C71" s="176"/>
      <c r="D71" s="104">
        <f>TARIFA!D71*'cuota comisión'!$C$15</f>
        <v>475</v>
      </c>
      <c r="E71" s="104">
        <f>TARIFA!E71*'cuota comisión'!$C$15</f>
        <v>575</v>
      </c>
      <c r="F71" s="104">
        <f>TARIFA!F71*'cuota comisión'!$C$15</f>
        <v>725</v>
      </c>
      <c r="G71" s="104">
        <f>TARIFA!G71*'cuota comisión'!$C$15</f>
        <v>1050</v>
      </c>
      <c r="H71" s="104">
        <f>TARIFA!H71*'cuota comisión'!$C$15</f>
        <v>1150</v>
      </c>
      <c r="I71" s="104">
        <f>TARIFA!I71*'cuota comisión'!$C$15</f>
        <v>1150</v>
      </c>
      <c r="J71" s="104">
        <f>TARIFA!J71*'cuota comisión'!$C$15</f>
        <v>975</v>
      </c>
      <c r="K71" s="104">
        <f>TARIFA!K71*'cuota comisión'!$C$15</f>
        <v>975</v>
      </c>
      <c r="L71" s="104">
        <f>TARIFA!L71*'cuota comisión'!$C$15</f>
        <v>975</v>
      </c>
      <c r="M71" s="12"/>
      <c r="N71" s="92" t="str">
        <f>TARIFA!N71</f>
        <v>C11</v>
      </c>
    </row>
    <row r="72" spans="2:14" ht="16.8" thickTop="1" thickBot="1" x14ac:dyDescent="0.3">
      <c r="B72" s="175" t="s">
        <v>49</v>
      </c>
      <c r="C72" s="176"/>
      <c r="D72" s="104">
        <f>TARIFA!D72*'cuota comisión'!$C$15</f>
        <v>275.00000000000006</v>
      </c>
      <c r="E72" s="104">
        <f>TARIFA!E72*'cuota comisión'!$C$15</f>
        <v>375</v>
      </c>
      <c r="F72" s="104">
        <f>TARIFA!F72*'cuota comisión'!$C$15</f>
        <v>524.99999999999989</v>
      </c>
      <c r="G72" s="104">
        <f>TARIFA!G72*'cuota comisión'!$C$15</f>
        <v>750</v>
      </c>
      <c r="H72" s="104">
        <f>TARIFA!H72*'cuota comisión'!$C$15</f>
        <v>800</v>
      </c>
      <c r="I72" s="104">
        <f>TARIFA!I72*'cuota comisión'!$C$15</f>
        <v>800</v>
      </c>
      <c r="J72" s="104">
        <f>TARIFA!J72*'cuota comisión'!$C$15</f>
        <v>624.99999999999989</v>
      </c>
      <c r="K72" s="104">
        <f>TARIFA!K72*'cuota comisión'!$C$15</f>
        <v>624.99999999999989</v>
      </c>
      <c r="L72" s="104">
        <f>TARIFA!L72*'cuota comisión'!$C$15</f>
        <v>624.99999999999989</v>
      </c>
      <c r="M72" s="12"/>
      <c r="N72" s="102" t="str">
        <f>[1]TARIFA!N71</f>
        <v>Ficres</v>
      </c>
    </row>
    <row r="73" spans="2:14" ht="16.8" thickTop="1" thickBot="1" x14ac:dyDescent="0.3">
      <c r="B73" s="175" t="s">
        <v>16</v>
      </c>
      <c r="C73" s="176"/>
      <c r="D73" s="104">
        <f>TARIFA!D73*'cuota comisión'!$C$15</f>
        <v>150.00000000000003</v>
      </c>
      <c r="E73" s="104">
        <f>TARIFA!E73*'cuota comisión'!$C$15</f>
        <v>249.99999999999997</v>
      </c>
      <c r="F73" s="104">
        <f>TARIFA!F73*'cuota comisión'!$C$15</f>
        <v>399.99999999999994</v>
      </c>
      <c r="G73" s="104">
        <f>TARIFA!G73*'cuota comisión'!$C$15</f>
        <v>600</v>
      </c>
      <c r="H73" s="104">
        <f>TARIFA!H73*'cuota comisión'!$C$15</f>
        <v>650</v>
      </c>
      <c r="I73" s="104">
        <f>TARIFA!I73*'cuota comisión'!$C$15</f>
        <v>650</v>
      </c>
      <c r="J73" s="104">
        <f>TARIFA!J73*'cuota comisión'!$C$15</f>
        <v>549.99999999999989</v>
      </c>
      <c r="K73" s="104">
        <f>TARIFA!K73*'cuota comisión'!$C$15</f>
        <v>549.99999999999989</v>
      </c>
      <c r="L73" s="104">
        <f>TARIFA!L73*'cuota comisión'!$C$15</f>
        <v>549.99999999999989</v>
      </c>
      <c r="M73" s="12"/>
      <c r="N73" s="92">
        <f>TARIFA!N73</f>
        <v>11794</v>
      </c>
    </row>
    <row r="74" spans="2:14" ht="16.8" thickTop="1" thickBot="1" x14ac:dyDescent="0.3">
      <c r="B74" s="179" t="s">
        <v>17</v>
      </c>
      <c r="C74" s="179"/>
      <c r="D74" s="105"/>
      <c r="E74" s="104">
        <f>TARIFA!E74*'cuota comisión'!$C$15</f>
        <v>0</v>
      </c>
      <c r="F74" s="104">
        <f>TARIFA!F74*'cuota comisión'!$C$15</f>
        <v>0</v>
      </c>
      <c r="G74" s="104">
        <f>TARIFA!G74*'cuota comisión'!$C$15</f>
        <v>0</v>
      </c>
      <c r="H74" s="104">
        <f>TARIFA!H74*'cuota comisión'!$C$15</f>
        <v>0</v>
      </c>
      <c r="I74" s="104">
        <f>TARIFA!I74*'cuota comisión'!$C$15</f>
        <v>0</v>
      </c>
      <c r="J74" s="104">
        <f>TARIFA!J74*'cuota comisión'!$C$15</f>
        <v>0</v>
      </c>
      <c r="K74" s="104">
        <f>TARIFA!K74*'cuota comisión'!$C$15</f>
        <v>0</v>
      </c>
      <c r="L74" s="104">
        <f>TARIFA!L74*'cuota comisión'!$C$15</f>
        <v>0</v>
      </c>
      <c r="M74" s="12"/>
    </row>
    <row r="75" spans="2:14" ht="16.8" thickTop="1" thickBot="1" x14ac:dyDescent="0.3">
      <c r="B75" s="177" t="s">
        <v>50</v>
      </c>
      <c r="C75" s="178"/>
      <c r="D75" s="104">
        <f>TARIFA!D75*'cuota comisión'!$C$15</f>
        <v>482.37769020170981</v>
      </c>
      <c r="E75" s="104">
        <f>TARIFA!E75*'cuota comisión'!$C$15</f>
        <v>334.38348408940681</v>
      </c>
      <c r="F75" s="104">
        <f>TARIFA!F75*'cuota comisión'!$C$15</f>
        <v>263.08326151145945</v>
      </c>
      <c r="G75" s="104">
        <f>TARIFA!G75*'cuota comisión'!$C$15</f>
        <v>221.39003014699927</v>
      </c>
      <c r="H75" s="104">
        <f>TARIFA!H75*'cuota comisión'!$C$15</f>
        <v>192.5967376964384</v>
      </c>
      <c r="I75" s="104">
        <f>TARIFA!I75*'cuota comisión'!$C$15</f>
        <v>173.22127175882969</v>
      </c>
      <c r="J75" s="104">
        <f>TARIFA!J75*'cuota comisión'!$C$15</f>
        <v>158.97430359919059</v>
      </c>
      <c r="K75" s="104">
        <f>TARIFA!K75*'cuota comisión'!$C$15</f>
        <v>147.45209563781029</v>
      </c>
      <c r="L75" s="104">
        <f>TARIFA!L75*'cuota comisión'!$C$15</f>
        <v>139.56391620959155</v>
      </c>
      <c r="M75" s="12"/>
    </row>
    <row r="76" spans="2:14" ht="16.8" thickTop="1" thickBot="1" x14ac:dyDescent="0.3">
      <c r="B76" s="177" t="s">
        <v>51</v>
      </c>
      <c r="C76" s="178"/>
      <c r="D76" s="104">
        <f>TARIFA!D76*'cuota comisión'!$C$15</f>
        <v>495.06609156283707</v>
      </c>
      <c r="E76" s="104">
        <f>TARIFA!E76*'cuota comisión'!$C$15</f>
        <v>347.5517428026381</v>
      </c>
      <c r="F76" s="104">
        <f>TARIFA!F76*'cuota comisión'!$C$15</f>
        <v>277.41110446962915</v>
      </c>
      <c r="G76" s="104">
        <f>TARIFA!G76*'cuota comisión'!$C$15</f>
        <v>236.85770063323699</v>
      </c>
      <c r="H76" s="104">
        <f>TARIFA!H76*'cuota comisión'!$C$15</f>
        <v>208.8861728587944</v>
      </c>
      <c r="I76" s="104">
        <f>TARIFA!I76*'cuota comisión'!$C$15</f>
        <v>190.34312701405702</v>
      </c>
      <c r="J76" s="104">
        <f>TARIFA!J76*'cuota comisión'!$C$15</f>
        <v>177.22450253002071</v>
      </c>
      <c r="K76" s="104">
        <f>TARIFA!K76*'cuota comisión'!$C$15</f>
        <v>167.05984487395708</v>
      </c>
      <c r="L76" s="104">
        <f>TARIFA!L76*'cuota comisión'!$C$15</f>
        <v>161.7636149128341</v>
      </c>
      <c r="M76" s="12"/>
    </row>
    <row r="77" spans="2:14" ht="16.8" thickTop="1" thickBot="1" x14ac:dyDescent="0.3">
      <c r="B77" s="177" t="s">
        <v>52</v>
      </c>
      <c r="C77" s="178"/>
      <c r="D77" s="104">
        <f>TARIFA!D77*'cuota comisión'!$C$15</f>
        <v>479.72104070248093</v>
      </c>
      <c r="E77" s="104">
        <f>TARIFA!E77*'cuota comisión'!$C$15</f>
        <v>335.67872865754492</v>
      </c>
      <c r="F77" s="104">
        <f>TARIFA!F77*'cuota comisión'!$C$15</f>
        <v>264.43185986263916</v>
      </c>
      <c r="G77" s="104">
        <f>TARIFA!G77*'cuota comisión'!$C$15</f>
        <v>221.99551559880661</v>
      </c>
      <c r="H77" s="104">
        <f>TARIFA!H77*'cuota comisión'!$C$15</f>
        <v>193.91423693416704</v>
      </c>
      <c r="I77" s="104">
        <f>TARIFA!I77*'cuota comisión'!$C$15</f>
        <v>173.92950053355651</v>
      </c>
      <c r="J77" s="104">
        <f>TARIFA!J77*'cuota comisión'!$C$15</f>
        <v>159.32209077814309</v>
      </c>
      <c r="K77" s="104">
        <f>TARIFA!K77*'cuota comisión'!$C$15</f>
        <v>148.44476226879249</v>
      </c>
      <c r="L77" s="104">
        <f>TARIFA!L77*'cuota comisión'!$C$15</f>
        <v>140.60072151741591</v>
      </c>
      <c r="M77" s="12"/>
    </row>
    <row r="78" spans="2:14" ht="16.8" thickTop="1" thickBot="1" x14ac:dyDescent="0.3">
      <c r="B78" s="177" t="s">
        <v>21</v>
      </c>
      <c r="C78" s="178"/>
      <c r="D78" s="104">
        <f>TARIFA!D78*'cuota comisión'!$C$15</f>
        <v>467.77076561363708</v>
      </c>
      <c r="E78" s="104">
        <f>TARIFA!E78*'cuota comisión'!$C$15</f>
        <v>323.34913778002368</v>
      </c>
      <c r="F78" s="104">
        <f>TARIFA!F78*'cuota comisión'!$C$15</f>
        <v>251.33968564271618</v>
      </c>
      <c r="G78" s="104">
        <f>TARIFA!G78*'cuota comisión'!$C$15</f>
        <v>208.29447565150903</v>
      </c>
      <c r="H78" s="104">
        <f>TARIFA!H78*'cuota comisión'!$C$15</f>
        <v>179.73071729929305</v>
      </c>
      <c r="I78" s="104">
        <f>TARIFA!I78*'cuota comisión'!$C$15</f>
        <v>159.44137749323488</v>
      </c>
      <c r="J78" s="104">
        <f>TARIFA!J78*'cuota comisión'!$C$15</f>
        <v>144.32283455553846</v>
      </c>
      <c r="K78" s="104">
        <f>TARIFA!K78*'cuota comisión'!$C$15</f>
        <v>132.65076323685099</v>
      </c>
      <c r="L78" s="104">
        <f>TARIFA!L78*'cuota comisión'!$C$15</f>
        <v>123.39048901672047</v>
      </c>
      <c r="M78" s="12"/>
    </row>
    <row r="79" spans="2:14" ht="11.4" thickTop="1" x14ac:dyDescent="0.25"/>
    <row r="81" spans="2:14" ht="11.4" thickBot="1" x14ac:dyDescent="0.3"/>
    <row r="82" spans="2:14" ht="16.8" thickTop="1" thickBot="1" x14ac:dyDescent="0.3">
      <c r="B82" s="171" t="s">
        <v>3</v>
      </c>
      <c r="C82" s="172"/>
      <c r="D82" s="99">
        <v>24</v>
      </c>
      <c r="E82" s="99">
        <v>36</v>
      </c>
      <c r="F82" s="99">
        <v>48</v>
      </c>
      <c r="G82" s="99">
        <v>60</v>
      </c>
      <c r="H82" s="100">
        <v>72</v>
      </c>
      <c r="I82" s="99">
        <v>84</v>
      </c>
      <c r="J82" s="99">
        <v>96</v>
      </c>
      <c r="K82" s="101">
        <v>108</v>
      </c>
      <c r="L82" s="101">
        <v>120</v>
      </c>
      <c r="M82" s="12"/>
      <c r="N82" s="102" t="s">
        <v>8</v>
      </c>
    </row>
    <row r="83" spans="2:14" ht="16.8" thickTop="1" thickBot="1" x14ac:dyDescent="0.3">
      <c r="B83" s="173" t="s">
        <v>9</v>
      </c>
      <c r="C83" s="174"/>
      <c r="D83" s="103">
        <v>7.9899999999999999E-2</v>
      </c>
      <c r="E83" s="103">
        <v>7.9899999999999999E-2</v>
      </c>
      <c r="F83" s="103">
        <v>7.9899999999999999E-2</v>
      </c>
      <c r="G83" s="103">
        <v>7.9899999999999999E-2</v>
      </c>
      <c r="H83" s="103">
        <v>7.9899999999999999E-2</v>
      </c>
      <c r="I83" s="103">
        <v>7.9899999999999999E-2</v>
      </c>
      <c r="J83" s="103">
        <v>7.9899999999999999E-2</v>
      </c>
      <c r="K83" s="103">
        <v>7.9899999999999999E-2</v>
      </c>
      <c r="L83" s="103">
        <v>7.9899999999999999E-2</v>
      </c>
      <c r="M83" s="12"/>
      <c r="N83" s="92" t="str">
        <f>TARIFA!N125</f>
        <v>C16</v>
      </c>
    </row>
    <row r="84" spans="2:14" ht="16.8" thickTop="1" thickBot="1" x14ac:dyDescent="0.3">
      <c r="B84" s="175" t="s">
        <v>47</v>
      </c>
      <c r="C84" s="176"/>
      <c r="D84" s="104">
        <f>TARIFA!D84*'cuota comisión'!$C$15</f>
        <v>400</v>
      </c>
      <c r="E84" s="104">
        <f>TARIFA!E84*'cuota comisión'!$C$15</f>
        <v>500</v>
      </c>
      <c r="F84" s="104">
        <f>TARIFA!F84*'cuota comisión'!$C$15</f>
        <v>700.00000000000011</v>
      </c>
      <c r="G84" s="104">
        <f>TARIFA!G84*'cuota comisión'!$C$15</f>
        <v>1050</v>
      </c>
      <c r="H84" s="104">
        <f>TARIFA!H84*'cuota comisión'!$C$15</f>
        <v>1250</v>
      </c>
      <c r="I84" s="104">
        <f>TARIFA!I84*'cuota comisión'!$C$15</f>
        <v>1250</v>
      </c>
      <c r="J84" s="104">
        <f>TARIFA!J84*'cuota comisión'!$C$15</f>
        <v>1150</v>
      </c>
      <c r="K84" s="104">
        <f>TARIFA!K84*'cuota comisión'!$C$15</f>
        <v>1150</v>
      </c>
      <c r="L84" s="104">
        <f>TARIFA!L84*'cuota comisión'!$C$15</f>
        <v>1150</v>
      </c>
      <c r="M84" s="12"/>
      <c r="N84" s="102" t="s">
        <v>12</v>
      </c>
    </row>
    <row r="85" spans="2:14" ht="16.8" thickTop="1" thickBot="1" x14ac:dyDescent="0.3">
      <c r="B85" s="175" t="s">
        <v>48</v>
      </c>
      <c r="C85" s="176"/>
      <c r="D85" s="104">
        <f>TARIFA!D85*'cuota comisión'!$C$15</f>
        <v>525</v>
      </c>
      <c r="E85" s="104">
        <f>TARIFA!E85*'cuota comisión'!$C$15</f>
        <v>625</v>
      </c>
      <c r="F85" s="104">
        <f>TARIFA!F85*'cuota comisión'!$C$15</f>
        <v>825</v>
      </c>
      <c r="G85" s="104">
        <f>TARIFA!G85*'cuota comisión'!$C$15</f>
        <v>1200</v>
      </c>
      <c r="H85" s="104">
        <f>TARIFA!H85*'cuota comisión'!$C$15</f>
        <v>1400.0000000000002</v>
      </c>
      <c r="I85" s="104">
        <f>TARIFA!I85*'cuota comisión'!$C$15</f>
        <v>1400.0000000000002</v>
      </c>
      <c r="J85" s="104">
        <f>TARIFA!J85*'cuota comisión'!$C$15</f>
        <v>1225</v>
      </c>
      <c r="K85" s="104">
        <f>TARIFA!K85*'cuota comisión'!$C$15</f>
        <v>1225</v>
      </c>
      <c r="L85" s="104">
        <f>TARIFA!L85*'cuota comisión'!$C$15</f>
        <v>1225</v>
      </c>
      <c r="M85" s="12"/>
      <c r="N85" s="92" t="str">
        <f>TARIFA!N127</f>
        <v>C16</v>
      </c>
    </row>
    <row r="86" spans="2:14" ht="16.8" thickTop="1" thickBot="1" x14ac:dyDescent="0.3">
      <c r="B86" s="175" t="s">
        <v>49</v>
      </c>
      <c r="C86" s="176"/>
      <c r="D86" s="104">
        <f>TARIFA!D86*'cuota comisión'!$C$15</f>
        <v>325</v>
      </c>
      <c r="E86" s="104">
        <f>TARIFA!E86*'cuota comisión'!$C$15</f>
        <v>425.00000000000006</v>
      </c>
      <c r="F86" s="104">
        <f>TARIFA!F86*'cuota comisión'!$C$15</f>
        <v>625</v>
      </c>
      <c r="G86" s="104">
        <f>TARIFA!G86*'cuota comisión'!$C$15</f>
        <v>900</v>
      </c>
      <c r="H86" s="104">
        <f>TARIFA!H86*'cuota comisión'!$C$15</f>
        <v>1050</v>
      </c>
      <c r="I86" s="104">
        <f>TARIFA!I86*'cuota comisión'!$C$15</f>
        <v>1050</v>
      </c>
      <c r="J86" s="104">
        <f>TARIFA!J86*'cuota comisión'!$C$15</f>
        <v>875</v>
      </c>
      <c r="K86" s="104">
        <f>TARIFA!K86*'cuota comisión'!$C$15</f>
        <v>875</v>
      </c>
      <c r="L86" s="104">
        <f>TARIFA!L86*'cuota comisión'!$C$15</f>
        <v>875</v>
      </c>
      <c r="M86" s="12"/>
      <c r="N86" s="102" t="str">
        <f>[1]TARIFA!N85</f>
        <v>Ficres</v>
      </c>
    </row>
    <row r="87" spans="2:14" ht="16.8" thickTop="1" thickBot="1" x14ac:dyDescent="0.3">
      <c r="B87" s="175" t="s">
        <v>16</v>
      </c>
      <c r="C87" s="176"/>
      <c r="D87" s="104">
        <f>TARIFA!D87*'cuota comisión'!$C$15</f>
        <v>200</v>
      </c>
      <c r="E87" s="104">
        <f>TARIFA!E87*'cuota comisión'!$C$15</f>
        <v>300</v>
      </c>
      <c r="F87" s="104">
        <f>TARIFA!F87*'cuota comisión'!$C$15</f>
        <v>500</v>
      </c>
      <c r="G87" s="104">
        <f>TARIFA!G87*'cuota comisión'!$C$15</f>
        <v>750</v>
      </c>
      <c r="H87" s="104">
        <f>TARIFA!H87*'cuota comisión'!$C$15</f>
        <v>900</v>
      </c>
      <c r="I87" s="104">
        <f>TARIFA!I87*'cuota comisión'!$C$15</f>
        <v>900</v>
      </c>
      <c r="J87" s="104">
        <f>TARIFA!J87*'cuota comisión'!$C$15</f>
        <v>800</v>
      </c>
      <c r="K87" s="104">
        <f>TARIFA!K87*'cuota comisión'!$C$15</f>
        <v>800</v>
      </c>
      <c r="L87" s="104">
        <f>TARIFA!L87*'cuota comisión'!$C$15</f>
        <v>800</v>
      </c>
      <c r="M87" s="12"/>
      <c r="N87" s="92">
        <f>TARIFA!N129</f>
        <v>11798</v>
      </c>
    </row>
    <row r="88" spans="2:14" ht="16.8" thickTop="1" thickBot="1" x14ac:dyDescent="0.3">
      <c r="B88" s="179" t="s">
        <v>17</v>
      </c>
      <c r="C88" s="179"/>
      <c r="D88" s="104"/>
      <c r="E88" s="105"/>
      <c r="F88" s="106"/>
      <c r="G88" s="106"/>
      <c r="H88" s="106"/>
      <c r="I88" s="105"/>
      <c r="J88" s="106"/>
      <c r="K88" s="105"/>
      <c r="L88" s="105"/>
      <c r="M88" s="12"/>
    </row>
    <row r="89" spans="2:14" ht="16.8" thickTop="1" thickBot="1" x14ac:dyDescent="0.3">
      <c r="B89" s="177" t="s">
        <v>50</v>
      </c>
      <c r="C89" s="178"/>
      <c r="D89" s="104">
        <f>TARIFA!D89*'cuota comisión'!$C$15</f>
        <v>484.76964184293627</v>
      </c>
      <c r="E89" s="104">
        <f>TARIFA!E89*'cuota comisión'!$C$15</f>
        <v>336.80791728401061</v>
      </c>
      <c r="F89" s="104">
        <f>TARIFA!F89*'cuota comisión'!$C$15</f>
        <v>265.57849491841807</v>
      </c>
      <c r="G89" s="104">
        <f>TARIFA!G89*'cuota comisión'!$C$15</f>
        <v>223.97163355153691</v>
      </c>
      <c r="H89" s="104">
        <f>TARIFA!H89*'cuota comisión'!$C$15</f>
        <v>195.25058960018023</v>
      </c>
      <c r="I89" s="104">
        <f>TARIFA!I89*'cuota comisión'!$C$15</f>
        <v>175.96508084628215</v>
      </c>
      <c r="J89" s="104">
        <f>TARIFA!J89*'cuota comisión'!$C$15</f>
        <v>161.8108441080164</v>
      </c>
      <c r="K89" s="104">
        <f>TARIFA!K89*'cuota comisión'!$C$15</f>
        <v>150.36988774642236</v>
      </c>
      <c r="L89" s="104">
        <f>TARIFA!L89*'cuota comisión'!$C$15</f>
        <v>142.58911779015679</v>
      </c>
      <c r="M89" s="12"/>
    </row>
    <row r="90" spans="2:14" ht="16.8" thickTop="1" thickBot="1" x14ac:dyDescent="0.3">
      <c r="B90" s="177" t="s">
        <v>51</v>
      </c>
      <c r="C90" s="178"/>
      <c r="D90" s="104">
        <f>TARIFA!D90*'cuota comisión'!$C$15</f>
        <v>497.52096079556242</v>
      </c>
      <c r="E90" s="104">
        <f>TARIFA!E90*'cuota comisión'!$C$15</f>
        <v>350.07165189559987</v>
      </c>
      <c r="F90" s="104">
        <f>TARIFA!F90*'cuota comisión'!$C$15</f>
        <v>280.04223140395806</v>
      </c>
      <c r="G90" s="104">
        <f>TARIFA!G90*'cuota comisión'!$C$15</f>
        <v>239.61967074516897</v>
      </c>
      <c r="H90" s="104">
        <f>TARIFA!H90*'cuota comisión'!$C$15</f>
        <v>211.76448208737753</v>
      </c>
      <c r="I90" s="104">
        <f>TARIFA!I90*'cuota comisión'!$C$15</f>
        <v>193.35814472136508</v>
      </c>
      <c r="J90" s="104">
        <f>TARIFA!J90*'cuota comisión'!$C$15</f>
        <v>180.38667697709576</v>
      </c>
      <c r="K90" s="104">
        <f>TARIFA!K90*'cuota comisión'!$C$15</f>
        <v>170.36563645956136</v>
      </c>
      <c r="L90" s="104">
        <f>TARIFA!L90*'cuota comisión'!$C$15</f>
        <v>165.27001941052205</v>
      </c>
      <c r="M90" s="12"/>
    </row>
    <row r="91" spans="2:14" ht="16.8" thickTop="1" thickBot="1" x14ac:dyDescent="0.3">
      <c r="B91" s="177" t="s">
        <v>52</v>
      </c>
      <c r="C91" s="178"/>
      <c r="D91" s="104">
        <f>TARIFA!D91*'cuota comisión'!$C$15</f>
        <v>482.09981889630529</v>
      </c>
      <c r="E91" s="104">
        <f>TARIFA!E91*'cuota comisión'!$C$15</f>
        <v>338.11255296766598</v>
      </c>
      <c r="F91" s="104">
        <f>TARIFA!F91*'cuota comisión'!$C$15</f>
        <v>266.93988415427469</v>
      </c>
      <c r="G91" s="104">
        <f>TARIFA!G91*'cuota comisión'!$C$15</f>
        <v>224.58417949880896</v>
      </c>
      <c r="H91" s="104">
        <f>TARIFA!H91*'cuota comisión'!$C$15</f>
        <v>196.58624308030181</v>
      </c>
      <c r="I91" s="104">
        <f>TARIFA!I91*'cuota comisión'!$C$15</f>
        <v>176.68452789996721</v>
      </c>
      <c r="J91" s="104">
        <f>TARIFA!J91*'cuota comisión'!$C$15</f>
        <v>162.1648367704918</v>
      </c>
      <c r="K91" s="104">
        <f>TARIFA!K91*'cuota comisión'!$C$15</f>
        <v>151.38219733228993</v>
      </c>
      <c r="L91" s="104">
        <f>TARIFA!L91*'cuota comisión'!$C$15</f>
        <v>143.64839699482465</v>
      </c>
      <c r="M91" s="12"/>
    </row>
    <row r="92" spans="2:14" ht="16.8" thickTop="1" thickBot="1" x14ac:dyDescent="0.3">
      <c r="B92" s="177" t="s">
        <v>21</v>
      </c>
      <c r="C92" s="178"/>
      <c r="D92" s="104">
        <f>TARIFA!D92*'cuota comisión'!$C$15</f>
        <v>470.0902863403511</v>
      </c>
      <c r="E92" s="104">
        <f>TARIFA!E92*'cuota comisión'!$C$15</f>
        <v>325.69356691717206</v>
      </c>
      <c r="F92" s="104">
        <f>TARIFA!F92*'cuota comisión'!$C$15</f>
        <v>253.72353620206789</v>
      </c>
      <c r="G92" s="104">
        <f>TARIFA!G92*'cuota comisión'!$C$15</f>
        <v>210.72337331745757</v>
      </c>
      <c r="H92" s="104">
        <f>TARIFA!H92*'cuota comisión'!$C$15</f>
        <v>182.20728420260895</v>
      </c>
      <c r="I92" s="104">
        <f>TARIFA!I92*'cuota comisión'!$C$15</f>
        <v>161.9669143169742</v>
      </c>
      <c r="J92" s="104">
        <f>TARIFA!J92*'cuota comisión'!$C$15</f>
        <v>146.89795240349883</v>
      </c>
      <c r="K92" s="104">
        <f>TARIFA!K92*'cuota comisión'!$C$15</f>
        <v>135.27566557207837</v>
      </c>
      <c r="L92" s="104">
        <f>TARIFA!L92*'cuota comisión'!$C$15</f>
        <v>126.06511375166647</v>
      </c>
      <c r="M92" s="12"/>
    </row>
    <row r="93" spans="2:14" ht="11.4" thickTop="1" x14ac:dyDescent="0.25"/>
    <row r="95" spans="2:14" ht="11.4" thickBot="1" x14ac:dyDescent="0.3"/>
    <row r="96" spans="2:14" ht="16.8" thickTop="1" thickBot="1" x14ac:dyDescent="0.3">
      <c r="B96" s="171" t="s">
        <v>3</v>
      </c>
      <c r="C96" s="172"/>
      <c r="D96" s="99">
        <v>24</v>
      </c>
      <c r="E96" s="99">
        <v>36</v>
      </c>
      <c r="F96" s="99">
        <v>48</v>
      </c>
      <c r="G96" s="99">
        <v>60</v>
      </c>
      <c r="H96" s="100">
        <v>72</v>
      </c>
      <c r="I96" s="99">
        <v>84</v>
      </c>
      <c r="J96" s="99">
        <v>96</v>
      </c>
      <c r="K96" s="101">
        <v>108</v>
      </c>
      <c r="L96" s="101">
        <v>120</v>
      </c>
      <c r="M96" s="12"/>
      <c r="N96" s="102" t="s">
        <v>8</v>
      </c>
    </row>
    <row r="97" spans="2:14" ht="16.8" thickTop="1" thickBot="1" x14ac:dyDescent="0.3">
      <c r="B97" s="173" t="s">
        <v>9</v>
      </c>
      <c r="C97" s="174"/>
      <c r="D97" s="103">
        <v>8.5000000000000006E-2</v>
      </c>
      <c r="E97" s="103">
        <v>8.5000000000000006E-2</v>
      </c>
      <c r="F97" s="103">
        <v>8.5000000000000006E-2</v>
      </c>
      <c r="G97" s="103">
        <v>8.5000000000000006E-2</v>
      </c>
      <c r="H97" s="103">
        <v>8.5000000000000006E-2</v>
      </c>
      <c r="I97" s="103">
        <v>8.5000000000000006E-2</v>
      </c>
      <c r="J97" s="103">
        <v>8.5000000000000006E-2</v>
      </c>
      <c r="K97" s="103">
        <v>8.5000000000000006E-2</v>
      </c>
      <c r="L97" s="103">
        <v>8.5000000000000006E-2</v>
      </c>
      <c r="M97" s="12"/>
      <c r="N97" s="92" t="str">
        <f>TARIFA!N97</f>
        <v>C14</v>
      </c>
    </row>
    <row r="98" spans="2:14" ht="16.8" thickTop="1" thickBot="1" x14ac:dyDescent="0.3">
      <c r="B98" s="175" t="s">
        <v>47</v>
      </c>
      <c r="C98" s="176"/>
      <c r="D98" s="104">
        <f>TARIFA!D98*'cuota comisión'!$C$15</f>
        <v>450</v>
      </c>
      <c r="E98" s="104">
        <f>TARIFA!E98*'cuota comisión'!$C$15</f>
        <v>550</v>
      </c>
      <c r="F98" s="104">
        <f>TARIFA!F98*'cuota comisión'!$C$15</f>
        <v>800</v>
      </c>
      <c r="G98" s="104">
        <f>TARIFA!G98*'cuota comisión'!$C$15</f>
        <v>1150</v>
      </c>
      <c r="H98" s="104">
        <f>TARIFA!H98*'cuota comisión'!$C$15</f>
        <v>1350</v>
      </c>
      <c r="I98" s="104">
        <f>TARIFA!I98*'cuota comisión'!$C$15</f>
        <v>1350</v>
      </c>
      <c r="J98" s="104">
        <f>TARIFA!J98*'cuota comisión'!$C$15</f>
        <v>1250</v>
      </c>
      <c r="K98" s="104">
        <f>TARIFA!K98*'cuota comisión'!$C$15</f>
        <v>1250</v>
      </c>
      <c r="L98" s="104">
        <f>TARIFA!L98*'cuota comisión'!$C$15</f>
        <v>1250</v>
      </c>
      <c r="M98" s="12"/>
      <c r="N98" s="102" t="s">
        <v>12</v>
      </c>
    </row>
    <row r="99" spans="2:14" ht="16.8" thickTop="1" thickBot="1" x14ac:dyDescent="0.3">
      <c r="B99" s="175" t="s">
        <v>48</v>
      </c>
      <c r="C99" s="176"/>
      <c r="D99" s="104">
        <f>TARIFA!D99*'cuota comisión'!$C$15</f>
        <v>575</v>
      </c>
      <c r="E99" s="104">
        <f>TARIFA!E99*'cuota comisión'!$C$15</f>
        <v>675</v>
      </c>
      <c r="F99" s="104">
        <f>TARIFA!F99*'cuota comisión'!$C$15</f>
        <v>925</v>
      </c>
      <c r="G99" s="104">
        <f>TARIFA!G99*'cuota comisión'!$C$15</f>
        <v>1300</v>
      </c>
      <c r="H99" s="104">
        <f>TARIFA!H99*'cuota comisión'!$C$15</f>
        <v>1500.0000000000002</v>
      </c>
      <c r="I99" s="104">
        <f>TARIFA!I99*'cuota comisión'!$C$15</f>
        <v>1500.0000000000002</v>
      </c>
      <c r="J99" s="104">
        <f>TARIFA!J99*'cuota comisión'!$C$15</f>
        <v>1325</v>
      </c>
      <c r="K99" s="104">
        <f>TARIFA!K99*'cuota comisión'!$C$15</f>
        <v>1325</v>
      </c>
      <c r="L99" s="104">
        <f>TARIFA!L99*'cuota comisión'!$C$15</f>
        <v>1325</v>
      </c>
      <c r="M99" s="12"/>
      <c r="N99" s="92" t="str">
        <f>TARIFA!N99</f>
        <v>C14</v>
      </c>
    </row>
    <row r="100" spans="2:14" ht="16.8" thickTop="1" thickBot="1" x14ac:dyDescent="0.3">
      <c r="B100" s="175" t="s">
        <v>49</v>
      </c>
      <c r="C100" s="176"/>
      <c r="D100" s="104">
        <f>TARIFA!D100*'cuota comisión'!$C$15</f>
        <v>375</v>
      </c>
      <c r="E100" s="104">
        <f>TARIFA!E100*'cuota comisión'!$C$15</f>
        <v>475</v>
      </c>
      <c r="F100" s="104">
        <f>TARIFA!F100*'cuota comisión'!$C$15</f>
        <v>725</v>
      </c>
      <c r="G100" s="104">
        <f>TARIFA!G100*'cuota comisión'!$C$15</f>
        <v>1000</v>
      </c>
      <c r="H100" s="104">
        <f>TARIFA!H100*'cuota comisión'!$C$15</f>
        <v>1150</v>
      </c>
      <c r="I100" s="104">
        <f>TARIFA!I100*'cuota comisión'!$C$15</f>
        <v>1150</v>
      </c>
      <c r="J100" s="104">
        <f>TARIFA!J100*'cuota comisión'!$C$15</f>
        <v>975</v>
      </c>
      <c r="K100" s="104">
        <f>TARIFA!K100*'cuota comisión'!$C$15</f>
        <v>975</v>
      </c>
      <c r="L100" s="104">
        <f>TARIFA!L100*'cuota comisión'!$C$15</f>
        <v>975</v>
      </c>
      <c r="M100" s="12"/>
      <c r="N100" s="102" t="str">
        <f>[1]TARIFA!N99</f>
        <v>Ficres</v>
      </c>
    </row>
    <row r="101" spans="2:14" ht="16.8" thickTop="1" thickBot="1" x14ac:dyDescent="0.3">
      <c r="B101" s="175" t="s">
        <v>16</v>
      </c>
      <c r="C101" s="176"/>
      <c r="D101" s="104">
        <f>TARIFA!D101*'cuota comisión'!$C$15</f>
        <v>249.99999999999997</v>
      </c>
      <c r="E101" s="104">
        <f>TARIFA!E101*'cuota comisión'!$C$15</f>
        <v>350.00000000000006</v>
      </c>
      <c r="F101" s="104">
        <f>TARIFA!F101*'cuota comisión'!$C$15</f>
        <v>600</v>
      </c>
      <c r="G101" s="104">
        <f>TARIFA!G101*'cuota comisión'!$C$15</f>
        <v>850.00000000000011</v>
      </c>
      <c r="H101" s="104">
        <f>TARIFA!H101*'cuota comisión'!$C$15</f>
        <v>1000</v>
      </c>
      <c r="I101" s="104">
        <f>TARIFA!I101*'cuota comisión'!$C$15</f>
        <v>1000</v>
      </c>
      <c r="J101" s="104">
        <f>TARIFA!J101*'cuota comisión'!$C$15</f>
        <v>900</v>
      </c>
      <c r="K101" s="104">
        <f>TARIFA!K101*'cuota comisión'!$C$15</f>
        <v>900</v>
      </c>
      <c r="L101" s="104">
        <f>TARIFA!L101*'cuota comisión'!$C$15</f>
        <v>900</v>
      </c>
      <c r="M101" s="12"/>
      <c r="N101" s="92">
        <f>TARIFA!N101</f>
        <v>11796</v>
      </c>
    </row>
    <row r="102" spans="2:14" ht="16.8" thickTop="1" thickBot="1" x14ac:dyDescent="0.3">
      <c r="B102" s="179" t="s">
        <v>17</v>
      </c>
      <c r="C102" s="179"/>
      <c r="D102" s="104"/>
      <c r="E102" s="104"/>
      <c r="F102" s="104"/>
      <c r="G102" s="104"/>
      <c r="H102" s="104"/>
      <c r="I102" s="104"/>
      <c r="J102" s="104"/>
      <c r="K102" s="104"/>
      <c r="L102" s="104"/>
      <c r="M102" s="12"/>
    </row>
    <row r="103" spans="2:14" ht="16.8" thickTop="1" thickBot="1" x14ac:dyDescent="0.3">
      <c r="B103" s="177" t="s">
        <v>50</v>
      </c>
      <c r="C103" s="178"/>
      <c r="D103" s="104">
        <f>TARIFA!D103*'cuota comisión'!$C$15</f>
        <v>487.2667098476789</v>
      </c>
      <c r="E103" s="104">
        <f>TARIFA!E103*'cuota comisión'!$C$15</f>
        <v>339.34254216614488</v>
      </c>
      <c r="F103" s="104">
        <f>TARIFA!F103*'cuota comisión'!$C$15</f>
        <v>268.19067528650652</v>
      </c>
      <c r="G103" s="104">
        <f>TARIFA!G103*'cuota comisión'!$C$15</f>
        <v>226.67766948956674</v>
      </c>
      <c r="H103" s="104">
        <f>TARIFA!H103*'cuota comisión'!$C$15</f>
        <v>198.03566455386678</v>
      </c>
      <c r="I103" s="104">
        <f>TARIFA!I103*'cuota comisión'!$C$15</f>
        <v>178.84775146046087</v>
      </c>
      <c r="J103" s="104">
        <f>TARIFA!J103*'cuota comisión'!$C$15</f>
        <v>164.79400377687946</v>
      </c>
      <c r="K103" s="104">
        <f>TARIFA!K103*'cuota comisión'!$C$15</f>
        <v>153.44141539066598</v>
      </c>
      <c r="L103" s="104">
        <f>TARIFA!L103*'cuota comisión'!$C$15</f>
        <v>145.7764986928409</v>
      </c>
      <c r="M103" s="12"/>
    </row>
    <row r="104" spans="2:14" ht="16.8" thickTop="1" thickBot="1" x14ac:dyDescent="0.3">
      <c r="B104" s="177" t="s">
        <v>51</v>
      </c>
      <c r="C104" s="178"/>
      <c r="D104" s="104">
        <f>TARIFA!D104*'cuota comisión'!$C$15</f>
        <v>500.08371135924961</v>
      </c>
      <c r="E104" s="104">
        <f>TARIFA!E104*'cuota comisión'!$C$15</f>
        <v>352.70609210288342</v>
      </c>
      <c r="F104" s="104">
        <f>TARIFA!F104*'cuota comisión'!$C$15</f>
        <v>282.79667437696241</v>
      </c>
      <c r="G104" s="104">
        <f>TARIFA!G104*'cuota comisión'!$C$15</f>
        <v>242.51476701344748</v>
      </c>
      <c r="H104" s="104">
        <f>TARIFA!H104*'cuota comisión'!$C$15</f>
        <v>214.7851129410393</v>
      </c>
      <c r="I104" s="104">
        <f>TARIFA!I104*'cuota comisión'!$C$15</f>
        <v>196.52574956159651</v>
      </c>
      <c r="J104" s="104">
        <f>TARIFA!J104*'cuota comisión'!$C$15</f>
        <v>183.71230241663102</v>
      </c>
      <c r="K104" s="104">
        <f>TARIFA!K104*'cuota comisión'!$C$15</f>
        <v>173.84560688354111</v>
      </c>
      <c r="L104" s="104">
        <f>TARIFA!L104*'cuota comisión'!$C$15</f>
        <v>168.96440024279968</v>
      </c>
      <c r="M104" s="12"/>
    </row>
    <row r="105" spans="2:14" ht="16.8" thickTop="1" thickBot="1" x14ac:dyDescent="0.3">
      <c r="B105" s="177" t="s">
        <v>52</v>
      </c>
      <c r="C105" s="178"/>
      <c r="D105" s="104">
        <f>TARIFA!D105*'cuota comisión'!$C$15</f>
        <v>484.58313453521703</v>
      </c>
      <c r="E105" s="104">
        <f>TARIFA!E105*'cuota comisión'!$C$15</f>
        <v>340.65699579616143</v>
      </c>
      <c r="F105" s="104">
        <f>TARIFA!F105*'cuota comisión'!$C$15</f>
        <v>269.56545489207787</v>
      </c>
      <c r="G105" s="104">
        <f>TARIFA!G105*'cuota comisión'!$C$15</f>
        <v>227.29761624613204</v>
      </c>
      <c r="H105" s="104">
        <f>TARIFA!H105*'cuota comisión'!$C$15</f>
        <v>199.39036993576187</v>
      </c>
      <c r="I105" s="104">
        <f>TARIFA!I105*'cuota comisión'!$C$15</f>
        <v>179.57898453936266</v>
      </c>
      <c r="J105" s="104">
        <f>TARIFA!J105*'cuota comisión'!$C$15</f>
        <v>165.15452268077942</v>
      </c>
      <c r="K105" s="104">
        <f>TARIFA!K105*'cuota comisión'!$C$15</f>
        <v>154.47440289898282</v>
      </c>
      <c r="L105" s="104">
        <f>TARIFA!L105*'cuota comisión'!$C$15</f>
        <v>146.85945660707577</v>
      </c>
      <c r="M105" s="12"/>
    </row>
    <row r="106" spans="2:14" ht="16.8" thickTop="1" thickBot="1" x14ac:dyDescent="0.3">
      <c r="B106" s="177" t="s">
        <v>21</v>
      </c>
      <c r="C106" s="178"/>
      <c r="D106" s="104">
        <f>TARIFA!D106*'cuota comisión'!$C$15</f>
        <v>472.51174039200794</v>
      </c>
      <c r="E106" s="104">
        <f>TARIFA!E106*'cuota comisión'!$C$15</f>
        <v>328.14455151787922</v>
      </c>
      <c r="F106" s="104">
        <f>TARIFA!F106*'cuota comisión'!$C$15</f>
        <v>256.21911341509724</v>
      </c>
      <c r="G106" s="104">
        <f>TARIFA!G106*'cuota comisión'!$C$15</f>
        <v>213.26934314469776</v>
      </c>
      <c r="H106" s="104">
        <f>TARIFA!H106*'cuota comisión'!$C$15</f>
        <v>184.80630807573053</v>
      </c>
      <c r="I106" s="104">
        <f>TARIFA!I106*'cuota comisión'!$C$15</f>
        <v>164.62026611907754</v>
      </c>
      <c r="J106" s="104">
        <f>TARIFA!J106*'cuota comisión'!$C$15</f>
        <v>149.60617662335483</v>
      </c>
      <c r="K106" s="104">
        <f>TARIFA!K106*'cuota comisión'!$C$15</f>
        <v>138.03887137495013</v>
      </c>
      <c r="L106" s="104">
        <f>TARIFA!L106*'cuota comisión'!$C$15</f>
        <v>128.88312358505434</v>
      </c>
      <c r="M106" s="12"/>
    </row>
    <row r="107" spans="2:14" ht="11.4" thickTop="1" x14ac:dyDescent="0.25"/>
    <row r="109" spans="2:14" ht="11.4" thickBot="1" x14ac:dyDescent="0.3"/>
    <row r="110" spans="2:14" ht="16.8" thickTop="1" thickBot="1" x14ac:dyDescent="0.3">
      <c r="B110" s="171" t="s">
        <v>3</v>
      </c>
      <c r="C110" s="172"/>
      <c r="D110" s="99">
        <v>24</v>
      </c>
      <c r="E110" s="99">
        <v>36</v>
      </c>
      <c r="F110" s="99">
        <v>48</v>
      </c>
      <c r="G110" s="99">
        <v>60</v>
      </c>
      <c r="H110" s="100">
        <v>72</v>
      </c>
      <c r="I110" s="99">
        <v>84</v>
      </c>
      <c r="J110" s="99">
        <v>96</v>
      </c>
      <c r="K110" s="101">
        <v>108</v>
      </c>
      <c r="L110" s="101">
        <v>120</v>
      </c>
      <c r="M110" s="12"/>
      <c r="N110" s="102" t="s">
        <v>8</v>
      </c>
    </row>
    <row r="111" spans="2:14" ht="16.8" thickTop="1" thickBot="1" x14ac:dyDescent="0.3">
      <c r="B111" s="173" t="s">
        <v>9</v>
      </c>
      <c r="C111" s="174"/>
      <c r="D111" s="103">
        <v>8.9899999999999994E-2</v>
      </c>
      <c r="E111" s="103">
        <v>8.9899999999999994E-2</v>
      </c>
      <c r="F111" s="103">
        <v>8.9899999999999994E-2</v>
      </c>
      <c r="G111" s="103">
        <v>8.9899999999999994E-2</v>
      </c>
      <c r="H111" s="103">
        <v>8.9899999999999994E-2</v>
      </c>
      <c r="I111" s="103">
        <v>8.9899999999999994E-2</v>
      </c>
      <c r="J111" s="103">
        <v>8.9899999999999994E-2</v>
      </c>
      <c r="K111" s="103">
        <v>8.9899999999999994E-2</v>
      </c>
      <c r="L111" s="103">
        <v>8.9899999999999994E-2</v>
      </c>
      <c r="M111" s="12"/>
      <c r="N111" s="92" t="str">
        <f>TARIFA!N111</f>
        <v>C15</v>
      </c>
    </row>
    <row r="112" spans="2:14" ht="16.8" thickTop="1" thickBot="1" x14ac:dyDescent="0.3">
      <c r="B112" s="175" t="s">
        <v>47</v>
      </c>
      <c r="C112" s="176"/>
      <c r="D112" s="104">
        <f>TARIFA!D112*'cuota comisión'!$C$15</f>
        <v>500</v>
      </c>
      <c r="E112" s="104">
        <f>TARIFA!E112*'cuota comisión'!$C$15</f>
        <v>600</v>
      </c>
      <c r="F112" s="104">
        <f>TARIFA!F112*'cuota comisión'!$C$15</f>
        <v>1000</v>
      </c>
      <c r="G112" s="104">
        <f>TARIFA!G112*'cuota comisión'!$C$15</f>
        <v>1400.0000000000002</v>
      </c>
      <c r="H112" s="104">
        <f>TARIFA!H112*'cuota comisión'!$C$15</f>
        <v>1600</v>
      </c>
      <c r="I112" s="104">
        <f>TARIFA!I112*'cuota comisión'!$C$15</f>
        <v>1600</v>
      </c>
      <c r="J112" s="104">
        <f>TARIFA!J112*'cuota comisión'!$C$15</f>
        <v>1500</v>
      </c>
      <c r="K112" s="104">
        <f>TARIFA!K112*'cuota comisión'!$C$15</f>
        <v>1500</v>
      </c>
      <c r="L112" s="104">
        <f>TARIFA!L112*'cuota comisión'!$C$15</f>
        <v>1500</v>
      </c>
      <c r="M112" s="12"/>
      <c r="N112" s="102" t="s">
        <v>12</v>
      </c>
    </row>
    <row r="113" spans="2:14" ht="16.8" thickTop="1" thickBot="1" x14ac:dyDescent="0.3">
      <c r="B113" s="175" t="s">
        <v>48</v>
      </c>
      <c r="C113" s="176"/>
      <c r="D113" s="104">
        <f>TARIFA!D113*'cuota comisión'!$C$15</f>
        <v>625</v>
      </c>
      <c r="E113" s="104">
        <f>TARIFA!E113*'cuota comisión'!$C$15</f>
        <v>725</v>
      </c>
      <c r="F113" s="104">
        <f>TARIFA!F113*'cuota comisión'!$C$15</f>
        <v>1125</v>
      </c>
      <c r="G113" s="104">
        <f>TARIFA!G113*'cuota comisión'!$C$15</f>
        <v>1550.0000000000002</v>
      </c>
      <c r="H113" s="104">
        <f>TARIFA!H113*'cuota comisión'!$C$15</f>
        <v>1750</v>
      </c>
      <c r="I113" s="104">
        <f>TARIFA!I113*'cuota comisión'!$C$15</f>
        <v>1750</v>
      </c>
      <c r="J113" s="104">
        <f>TARIFA!J113*'cuota comisión'!$C$15</f>
        <v>1575</v>
      </c>
      <c r="K113" s="104">
        <f>TARIFA!K113*'cuota comisión'!$C$15</f>
        <v>1575</v>
      </c>
      <c r="L113" s="104">
        <f>TARIFA!L113*'cuota comisión'!$C$15</f>
        <v>1575</v>
      </c>
      <c r="M113" s="12"/>
      <c r="N113" s="92" t="str">
        <f>TARIFA!N113</f>
        <v>C15</v>
      </c>
    </row>
    <row r="114" spans="2:14" ht="16.8" thickTop="1" thickBot="1" x14ac:dyDescent="0.3">
      <c r="B114" s="175" t="s">
        <v>49</v>
      </c>
      <c r="C114" s="176"/>
      <c r="D114" s="104">
        <f>TARIFA!D114*'cuota comisión'!$C$15</f>
        <v>425.00000000000006</v>
      </c>
      <c r="E114" s="104">
        <f>TARIFA!E114*'cuota comisión'!$C$15</f>
        <v>524.99999999999989</v>
      </c>
      <c r="F114" s="104">
        <f>TARIFA!F114*'cuota comisión'!$C$15</f>
        <v>925</v>
      </c>
      <c r="G114" s="104">
        <f>TARIFA!G114*'cuota comisión'!$C$15</f>
        <v>1250</v>
      </c>
      <c r="H114" s="104">
        <f>TARIFA!H114*'cuota comisión'!$C$15</f>
        <v>1400.0000000000002</v>
      </c>
      <c r="I114" s="104">
        <f>TARIFA!I114*'cuota comisión'!$C$15</f>
        <v>1400.0000000000002</v>
      </c>
      <c r="J114" s="104">
        <f>TARIFA!J114*'cuota comisión'!$C$15</f>
        <v>1225</v>
      </c>
      <c r="K114" s="104">
        <f>TARIFA!K114*'cuota comisión'!$C$15</f>
        <v>1225</v>
      </c>
      <c r="L114" s="104">
        <f>TARIFA!L114*'cuota comisión'!$C$15</f>
        <v>1225</v>
      </c>
      <c r="M114" s="12"/>
      <c r="N114" s="102" t="str">
        <f>[1]TARIFA!N113</f>
        <v>Ficres</v>
      </c>
    </row>
    <row r="115" spans="2:14" ht="16.8" thickTop="1" thickBot="1" x14ac:dyDescent="0.3">
      <c r="B115" s="175" t="s">
        <v>16</v>
      </c>
      <c r="C115" s="176"/>
      <c r="D115" s="104">
        <f>TARIFA!D115*'cuota comisión'!$C$15</f>
        <v>300</v>
      </c>
      <c r="E115" s="104">
        <f>TARIFA!E115*'cuota comisión'!$C$15</f>
        <v>399.99999999999994</v>
      </c>
      <c r="F115" s="104">
        <f>TARIFA!F115*'cuota comisión'!$C$15</f>
        <v>800</v>
      </c>
      <c r="G115" s="104">
        <f>TARIFA!G115*'cuota comisión'!$C$15</f>
        <v>1100.0000000000002</v>
      </c>
      <c r="H115" s="104">
        <f>TARIFA!H115*'cuota comisión'!$C$15</f>
        <v>1250</v>
      </c>
      <c r="I115" s="104">
        <f>TARIFA!I115*'cuota comisión'!$C$15</f>
        <v>1250</v>
      </c>
      <c r="J115" s="104">
        <f>TARIFA!J115*'cuota comisión'!$C$15</f>
        <v>1150</v>
      </c>
      <c r="K115" s="104">
        <f>TARIFA!K115*'cuota comisión'!$C$15</f>
        <v>1150</v>
      </c>
      <c r="L115" s="104">
        <f>TARIFA!L115*'cuota comisión'!$C$15</f>
        <v>1150</v>
      </c>
      <c r="M115" s="12"/>
      <c r="N115" s="92">
        <f>TARIFA!N115</f>
        <v>11797</v>
      </c>
    </row>
    <row r="116" spans="2:14" ht="16.8" thickTop="1" thickBot="1" x14ac:dyDescent="0.3">
      <c r="B116" s="179" t="s">
        <v>17</v>
      </c>
      <c r="C116" s="179"/>
      <c r="D116" s="105"/>
      <c r="E116" s="105"/>
      <c r="F116" s="106"/>
      <c r="G116" s="106"/>
      <c r="H116" s="106"/>
      <c r="I116" s="105"/>
      <c r="J116" s="106"/>
      <c r="K116" s="105"/>
      <c r="L116" s="105"/>
      <c r="M116" s="12"/>
    </row>
    <row r="117" spans="2:14" ht="16.8" thickTop="1" thickBot="1" x14ac:dyDescent="0.3">
      <c r="B117" s="177" t="s">
        <v>50</v>
      </c>
      <c r="C117" s="178"/>
      <c r="D117" s="104">
        <f>TARIFA!D117*'cuota comisión'!$C$15</f>
        <v>489.67303898370199</v>
      </c>
      <c r="E117" s="104">
        <f>TARIFA!E117*'cuota comisión'!$C$15</f>
        <v>341.78855011661977</v>
      </c>
      <c r="F117" s="104">
        <f>TARIFA!F117*'cuota comisión'!$C$15</f>
        <v>270.71489802824112</v>
      </c>
      <c r="G117" s="104">
        <f>TARIFA!G117*'cuota comisión'!$C$15</f>
        <v>229.29585162912721</v>
      </c>
      <c r="H117" s="104">
        <f>TARIFA!H117*'cuota comisión'!$C$15</f>
        <v>200.73344796179563</v>
      </c>
      <c r="I117" s="104">
        <f>TARIFA!I117*'cuota comisión'!$C$15</f>
        <v>181.64307424854852</v>
      </c>
      <c r="J117" s="104">
        <f>TARIFA!J117*'cuota comisión'!$C$15</f>
        <v>167.689639052437</v>
      </c>
      <c r="K117" s="104">
        <f>TARIFA!K117*'cuota comisión'!$C$15</f>
        <v>156.42553848941418</v>
      </c>
      <c r="L117" s="104">
        <f>TARIFA!L117*'cuota comisión'!$C$15</f>
        <v>148.87574913765326</v>
      </c>
      <c r="M117" s="12"/>
    </row>
    <row r="118" spans="2:14" ht="16.8" thickTop="1" thickBot="1" x14ac:dyDescent="0.3">
      <c r="B118" s="177" t="s">
        <v>51</v>
      </c>
      <c r="C118" s="178"/>
      <c r="D118" s="104">
        <f>TARIFA!D118*'cuota comisión'!$C$15</f>
        <v>502.55333627056461</v>
      </c>
      <c r="E118" s="104">
        <f>TARIFA!E118*'cuota comisión'!$C$15</f>
        <v>355.24842558090103</v>
      </c>
      <c r="F118" s="104">
        <f>TARIFA!F118*'cuota comisión'!$C$15</f>
        <v>285.45836944144088</v>
      </c>
      <c r="G118" s="104">
        <f>TARIFA!G118*'cuota comisión'!$C$15</f>
        <v>245.31587147602667</v>
      </c>
      <c r="H118" s="104">
        <f>TARIFA!H118*'cuota comisión'!$C$15</f>
        <v>217.71106930989751</v>
      </c>
      <c r="I118" s="104">
        <f>TARIFA!I118*'cuota comisión'!$C$15</f>
        <v>199.59737278139963</v>
      </c>
      <c r="J118" s="104">
        <f>TARIFA!J118*'cuota comisión'!$C$15</f>
        <v>186.94035569065511</v>
      </c>
      <c r="K118" s="104">
        <f>TARIFA!K118*'cuota comisión'!$C$15</f>
        <v>177.22654996071654</v>
      </c>
      <c r="L118" s="104">
        <f>TARIFA!L118*'cuota comisión'!$C$15</f>
        <v>172.55663216842257</v>
      </c>
      <c r="M118" s="12"/>
    </row>
    <row r="119" spans="2:14" ht="16.8" thickTop="1" thickBot="1" x14ac:dyDescent="0.3">
      <c r="B119" s="177" t="s">
        <v>52</v>
      </c>
      <c r="C119" s="178"/>
      <c r="D119" s="104">
        <f>TARIFA!D119*'cuota comisión'!$C$15</f>
        <v>486.97621104114535</v>
      </c>
      <c r="E119" s="104">
        <f>TARIFA!E119*'cuota comisión'!$C$15</f>
        <v>343.11247843262481</v>
      </c>
      <c r="F119" s="104">
        <f>TARIFA!F119*'cuota comisión'!$C$15</f>
        <v>272.10261712151669</v>
      </c>
      <c r="G119" s="104">
        <f>TARIFA!G119*'cuota comisión'!$C$15</f>
        <v>229.92295892130755</v>
      </c>
      <c r="H119" s="104">
        <f>TARIFA!H119*'cuota comisión'!$C$15</f>
        <v>202.10660810894802</v>
      </c>
      <c r="I119" s="104">
        <f>TARIFA!I119*'cuota comisión'!$C$15</f>
        <v>182.38573622421956</v>
      </c>
      <c r="J119" s="104">
        <f>TARIFA!J119*'cuota comisión'!$C$15</f>
        <v>168.05649272114468</v>
      </c>
      <c r="K119" s="104">
        <f>TARIFA!K119*'cuota comisión'!$C$15</f>
        <v>157.47861550144447</v>
      </c>
      <c r="L119" s="104">
        <f>TARIFA!L119*'cuota comisión'!$C$15</f>
        <v>149.98173104977189</v>
      </c>
      <c r="M119" s="12"/>
    </row>
    <row r="120" spans="2:14" ht="16.8" thickTop="1" thickBot="1" x14ac:dyDescent="0.3">
      <c r="B120" s="177" t="s">
        <v>21</v>
      </c>
      <c r="C120" s="178"/>
      <c r="D120" s="104">
        <f>TARIFA!D120*'cuota comisión'!$C$15</f>
        <v>474.84520324723502</v>
      </c>
      <c r="E120" s="104">
        <f>TARIFA!E120*'cuota comisión'!$C$15</f>
        <v>330.50984346387037</v>
      </c>
      <c r="F120" s="104">
        <f>TARIFA!F120*'cuota comisión'!$C$15</f>
        <v>258.63065927611024</v>
      </c>
      <c r="G120" s="104">
        <f>TARIFA!G120*'cuota comisión'!$C$15</f>
        <v>215.73265585827295</v>
      </c>
      <c r="H120" s="104">
        <f>TARIFA!H120*'cuota comisión'!$C$15</f>
        <v>187.3238717314006</v>
      </c>
      <c r="I120" s="104">
        <f>TARIFA!I120*'cuota comisión'!$C$15</f>
        <v>167.19321868630868</v>
      </c>
      <c r="J120" s="104">
        <f>TARIFA!J120*'cuota comisión'!$C$15</f>
        <v>152.23494291668686</v>
      </c>
      <c r="K120" s="104">
        <f>TARIFA!K120*'cuota comisión'!$C$15</f>
        <v>140.72344635456921</v>
      </c>
      <c r="L120" s="104">
        <f>TARIFA!L120*'cuota comisión'!$C$15</f>
        <v>131.62321599831381</v>
      </c>
      <c r="M120" s="12"/>
    </row>
    <row r="121" spans="2:14" ht="11.4" thickTop="1" x14ac:dyDescent="0.25"/>
    <row r="123" spans="2:14" ht="11.4" thickBot="1" x14ac:dyDescent="0.3"/>
    <row r="124" spans="2:14" ht="16.8" thickTop="1" thickBot="1" x14ac:dyDescent="0.3">
      <c r="B124" s="171" t="s">
        <v>3</v>
      </c>
      <c r="C124" s="172"/>
      <c r="D124" s="99">
        <v>24</v>
      </c>
      <c r="E124" s="99">
        <v>36</v>
      </c>
      <c r="F124" s="99">
        <v>48</v>
      </c>
      <c r="G124" s="99">
        <v>60</v>
      </c>
      <c r="H124" s="100">
        <v>72</v>
      </c>
      <c r="I124" s="99">
        <v>84</v>
      </c>
      <c r="J124" s="99">
        <v>96</v>
      </c>
      <c r="K124" s="101">
        <v>108</v>
      </c>
      <c r="L124" s="101">
        <v>120</v>
      </c>
      <c r="M124" s="12"/>
      <c r="N124" s="102" t="s">
        <v>8</v>
      </c>
    </row>
    <row r="125" spans="2:14" ht="16.8" thickTop="1" thickBot="1" x14ac:dyDescent="0.3">
      <c r="B125" s="173" t="s">
        <v>9</v>
      </c>
      <c r="C125" s="174"/>
      <c r="D125" s="103">
        <v>9.5000000000000001E-2</v>
      </c>
      <c r="E125" s="103">
        <v>9.5000000000000001E-2</v>
      </c>
      <c r="F125" s="103">
        <v>9.5000000000000001E-2</v>
      </c>
      <c r="G125" s="103">
        <v>9.5000000000000001E-2</v>
      </c>
      <c r="H125" s="103">
        <v>9.5000000000000001E-2</v>
      </c>
      <c r="I125" s="103">
        <v>9.5000000000000001E-2</v>
      </c>
      <c r="J125" s="103">
        <v>9.5000000000000001E-2</v>
      </c>
      <c r="K125" s="103">
        <v>9.5000000000000001E-2</v>
      </c>
      <c r="L125" s="103">
        <v>9.5000000000000001E-2</v>
      </c>
      <c r="M125" s="12"/>
      <c r="N125" s="92" t="str">
        <f>TARIFA!N125</f>
        <v>C16</v>
      </c>
    </row>
    <row r="126" spans="2:14" ht="16.8" thickTop="1" thickBot="1" x14ac:dyDescent="0.3">
      <c r="B126" s="175" t="s">
        <v>47</v>
      </c>
      <c r="C126" s="176"/>
      <c r="D126" s="104">
        <f>TARIFA!D126*'cuota comisión'!$C$15</f>
        <v>550</v>
      </c>
      <c r="E126" s="104">
        <f>TARIFA!E126*'cuota comisión'!$C$15</f>
        <v>650</v>
      </c>
      <c r="F126" s="104">
        <f>TARIFA!F126*'cuota comisión'!$C$15</f>
        <v>1050</v>
      </c>
      <c r="G126" s="104">
        <f>TARIFA!G126*'cuota comisión'!$C$15</f>
        <v>1500</v>
      </c>
      <c r="H126" s="104">
        <f>TARIFA!H126*'cuota comisión'!$C$15</f>
        <v>1700.0000000000002</v>
      </c>
      <c r="I126" s="104">
        <f>TARIFA!I126*'cuota comisión'!$C$15</f>
        <v>1700.0000000000002</v>
      </c>
      <c r="J126" s="104">
        <f>TARIFA!J126*'cuota comisión'!$C$15</f>
        <v>1600</v>
      </c>
      <c r="K126" s="104">
        <f>TARIFA!K126*'cuota comisión'!$C$15</f>
        <v>1600</v>
      </c>
      <c r="L126" s="104">
        <f>TARIFA!L126*'cuota comisión'!$C$15</f>
        <v>1600</v>
      </c>
      <c r="M126" s="12"/>
      <c r="N126" s="102" t="s">
        <v>12</v>
      </c>
    </row>
    <row r="127" spans="2:14" ht="16.8" thickTop="1" thickBot="1" x14ac:dyDescent="0.3">
      <c r="B127" s="175" t="s">
        <v>48</v>
      </c>
      <c r="C127" s="176"/>
      <c r="D127" s="104">
        <f>TARIFA!D127*'cuota comisión'!$C$15</f>
        <v>675</v>
      </c>
      <c r="E127" s="104">
        <f>TARIFA!E127*'cuota comisión'!$C$15</f>
        <v>775</v>
      </c>
      <c r="F127" s="104">
        <f>TARIFA!F127*'cuota comisión'!$C$15</f>
        <v>1175</v>
      </c>
      <c r="G127" s="104">
        <f>TARIFA!G127*'cuota comisión'!$C$15</f>
        <v>1649.9999999999998</v>
      </c>
      <c r="H127" s="104">
        <f>TARIFA!H127*'cuota comisión'!$C$15</f>
        <v>1850</v>
      </c>
      <c r="I127" s="104">
        <f>TARIFA!I127*'cuota comisión'!$C$15</f>
        <v>1850</v>
      </c>
      <c r="J127" s="104">
        <f>TARIFA!J127*'cuota comisión'!$C$15</f>
        <v>1675</v>
      </c>
      <c r="K127" s="104">
        <f>TARIFA!K127*'cuota comisión'!$C$15</f>
        <v>1675</v>
      </c>
      <c r="L127" s="104">
        <f>TARIFA!L127*'cuota comisión'!$C$15</f>
        <v>1675</v>
      </c>
      <c r="M127" s="12"/>
      <c r="N127" s="92" t="str">
        <f>TARIFA!N127</f>
        <v>C16</v>
      </c>
    </row>
    <row r="128" spans="2:14" ht="16.8" thickTop="1" thickBot="1" x14ac:dyDescent="0.3">
      <c r="B128" s="175" t="s">
        <v>49</v>
      </c>
      <c r="C128" s="176"/>
      <c r="D128" s="104">
        <f>TARIFA!D128*'cuota comisión'!$C$15</f>
        <v>475</v>
      </c>
      <c r="E128" s="104">
        <f>TARIFA!E128*'cuota comisión'!$C$15</f>
        <v>575</v>
      </c>
      <c r="F128" s="104">
        <f>TARIFA!F128*'cuota comisión'!$C$15</f>
        <v>974.99999999999989</v>
      </c>
      <c r="G128" s="104">
        <f>TARIFA!G128*'cuota comisión'!$C$15</f>
        <v>1350</v>
      </c>
      <c r="H128" s="104">
        <f>TARIFA!H128*'cuota comisión'!$C$15</f>
        <v>1500.0000000000002</v>
      </c>
      <c r="I128" s="104">
        <f>TARIFA!I128*'cuota comisión'!$C$15</f>
        <v>1500.0000000000002</v>
      </c>
      <c r="J128" s="104">
        <f>TARIFA!J128*'cuota comisión'!$C$15</f>
        <v>1325</v>
      </c>
      <c r="K128" s="104">
        <f>TARIFA!K128*'cuota comisión'!$C$15</f>
        <v>1325</v>
      </c>
      <c r="L128" s="104">
        <f>TARIFA!L128*'cuota comisión'!$C$15</f>
        <v>1325</v>
      </c>
      <c r="M128" s="12"/>
      <c r="N128" s="102" t="str">
        <f>[1]TARIFA!N127</f>
        <v>Ficres</v>
      </c>
    </row>
    <row r="129" spans="2:14" ht="16.8" thickTop="1" thickBot="1" x14ac:dyDescent="0.3">
      <c r="B129" s="175" t="s">
        <v>16</v>
      </c>
      <c r="C129" s="176"/>
      <c r="D129" s="104">
        <f>TARIFA!D129*'cuota comisión'!$C$15</f>
        <v>350.00000000000006</v>
      </c>
      <c r="E129" s="104">
        <f>TARIFA!E129*'cuota comisión'!$C$15</f>
        <v>450</v>
      </c>
      <c r="F129" s="104">
        <f>TARIFA!F129*'cuota comisión'!$C$15</f>
        <v>849.99999999999989</v>
      </c>
      <c r="G129" s="104">
        <f>TARIFA!G129*'cuota comisión'!$C$15</f>
        <v>1200</v>
      </c>
      <c r="H129" s="104">
        <f>TARIFA!H129*'cuota comisión'!$C$15</f>
        <v>1350</v>
      </c>
      <c r="I129" s="104">
        <f>TARIFA!I129*'cuota comisión'!$C$15</f>
        <v>1350</v>
      </c>
      <c r="J129" s="104">
        <f>TARIFA!J129*'cuota comisión'!$C$15</f>
        <v>1250</v>
      </c>
      <c r="K129" s="104">
        <f>TARIFA!K129*'cuota comisión'!$C$15</f>
        <v>1250</v>
      </c>
      <c r="L129" s="104">
        <f>TARIFA!L129*'cuota comisión'!$C$15</f>
        <v>1250</v>
      </c>
      <c r="M129" s="12"/>
      <c r="N129" s="92">
        <f>TARIFA!N129</f>
        <v>11798</v>
      </c>
    </row>
    <row r="130" spans="2:14" ht="16.8" thickTop="1" thickBot="1" x14ac:dyDescent="0.3">
      <c r="B130" s="179" t="s">
        <v>17</v>
      </c>
      <c r="C130" s="179"/>
      <c r="D130" s="105"/>
      <c r="E130" s="105"/>
      <c r="F130" s="106"/>
      <c r="G130" s="106"/>
      <c r="H130" s="106"/>
      <c r="I130" s="105"/>
      <c r="J130" s="106"/>
      <c r="K130" s="105"/>
      <c r="L130" s="105"/>
      <c r="M130" s="12"/>
    </row>
    <row r="131" spans="2:14" ht="16.8" thickTop="1" thickBot="1" x14ac:dyDescent="0.3">
      <c r="B131" s="177" t="s">
        <v>50</v>
      </c>
      <c r="C131" s="178"/>
      <c r="D131" s="104">
        <f>TARIFA!D131*'cuota comisión'!$C$15</f>
        <v>492.18505701252877</v>
      </c>
      <c r="E131" s="104">
        <f>TARIFA!E131*'cuota comisión'!$C$15</f>
        <v>344.34559947667384</v>
      </c>
      <c r="F131" s="104">
        <f>TARIFA!F131*'cuota comisión'!$C$15</f>
        <v>273.35719181166832</v>
      </c>
      <c r="G131" s="104">
        <f>TARIFA!G131*'cuota comisión'!$C$15</f>
        <v>232.03985609167975</v>
      </c>
      <c r="H131" s="104">
        <f>TARIFA!H131*'cuota comisión'!$C$15</f>
        <v>203.56408177923672</v>
      </c>
      <c r="I131" s="104">
        <f>TARIFA!I131*'cuota comisión'!$C$15</f>
        <v>184.57910912201447</v>
      </c>
      <c r="J131" s="104">
        <f>TARIFA!J131*'cuota comisión'!$C$15</f>
        <v>170.73394043399404</v>
      </c>
      <c r="K131" s="104">
        <f>TARIFA!K131*'cuota comisión'!$C$15</f>
        <v>159.56559865104296</v>
      </c>
      <c r="L131" s="104">
        <f>TARIFA!L131*'cuota comisión'!$C$15</f>
        <v>152.13951748662893</v>
      </c>
      <c r="M131" s="12"/>
    </row>
    <row r="132" spans="2:14" ht="16.8" thickTop="1" thickBot="1" x14ac:dyDescent="0.3">
      <c r="B132" s="177" t="s">
        <v>51</v>
      </c>
      <c r="C132" s="178"/>
      <c r="D132" s="104">
        <f>TARIFA!D132*'cuota comisión'!$C$15</f>
        <v>505.13143010186644</v>
      </c>
      <c r="E132" s="104">
        <f>TARIFA!E132*'cuota comisión'!$C$15</f>
        <v>357.90617335794605</v>
      </c>
      <c r="F132" s="104">
        <f>TARIFA!F132*'cuota comisión'!$C$15</f>
        <v>288.24456584398871</v>
      </c>
      <c r="G132" s="104">
        <f>TARIFA!G132*'cuota comisión'!$C$15</f>
        <v>248.25158898370299</v>
      </c>
      <c r="H132" s="104">
        <f>TARIFA!H132*'cuota comisión'!$C$15</f>
        <v>220.78111230212045</v>
      </c>
      <c r="I132" s="104">
        <f>TARIFA!I132*'cuota comisión'!$C$15</f>
        <v>202.82361660909712</v>
      </c>
      <c r="J132" s="104">
        <f>TARIFA!J132*'cuota comisión'!$C$15</f>
        <v>190.33414189183992</v>
      </c>
      <c r="K132" s="104">
        <f>TARIFA!K132*'cuota comisión'!$C$15</f>
        <v>180.78416615618337</v>
      </c>
      <c r="L132" s="104">
        <f>TARIFA!L132*'cuota comisión'!$C$15</f>
        <v>176.33955099663552</v>
      </c>
      <c r="M132" s="12"/>
    </row>
    <row r="133" spans="2:14" ht="16.8" thickTop="1" thickBot="1" x14ac:dyDescent="0.3">
      <c r="B133" s="177" t="s">
        <v>52</v>
      </c>
      <c r="C133" s="178"/>
      <c r="D133" s="104">
        <f>TARIFA!D133*'cuota comisión'!$C$15</f>
        <v>489.47439436829768</v>
      </c>
      <c r="E133" s="104">
        <f>TARIFA!E133*'cuota comisión'!$C$15</f>
        <v>345.67943260093546</v>
      </c>
      <c r="F133" s="104">
        <f>TARIFA!F133*'cuota comisión'!$C$15</f>
        <v>274.75845563986621</v>
      </c>
      <c r="G133" s="104">
        <f>TARIFA!G133*'cuota comisión'!$C$15</f>
        <v>232.67446803427575</v>
      </c>
      <c r="H133" s="104">
        <f>TARIFA!H133*'cuota comisión'!$C$15</f>
        <v>204.9566054833287</v>
      </c>
      <c r="I133" s="104">
        <f>TARIFA!I133*'cuota comisión'!$C$15</f>
        <v>185.33377530686766</v>
      </c>
      <c r="J133" s="104">
        <f>TARIFA!J133*'cuota comisión'!$C$15</f>
        <v>171.1074541035031</v>
      </c>
      <c r="K133" s="104">
        <f>TARIFA!K133*'cuota comisión'!$C$15</f>
        <v>160.63981495531755</v>
      </c>
      <c r="L133" s="104">
        <f>TARIFA!L133*'cuota comisión'!$C$15</f>
        <v>153.26974558242904</v>
      </c>
      <c r="M133" s="12"/>
    </row>
    <row r="134" spans="2:14" ht="16.8" thickTop="1" thickBot="1" x14ac:dyDescent="0.3">
      <c r="B134" s="177" t="s">
        <v>21</v>
      </c>
      <c r="C134" s="178"/>
      <c r="D134" s="104">
        <f>TARIFA!D134*'cuota comisión'!$C$15</f>
        <v>477.28115461987863</v>
      </c>
      <c r="E134" s="104">
        <f>TARIFA!E134*'cuota comisión'!$C$15</f>
        <v>332.98251255542561</v>
      </c>
      <c r="F134" s="104">
        <f>TARIFA!F134*'cuota comisión'!$C$15</f>
        <v>261.15500569437665</v>
      </c>
      <c r="G134" s="104">
        <f>TARIFA!G134*'cuota comisión'!$C$15</f>
        <v>218.31434831449272</v>
      </c>
      <c r="H134" s="104">
        <f>TARIFA!H134*'cuota comisión'!$C$15</f>
        <v>189.96541100410727</v>
      </c>
      <c r="I134" s="104">
        <f>TARIFA!I134*'cuota comisión'!$C$15</f>
        <v>169.8956895770971</v>
      </c>
      <c r="J134" s="104">
        <f>TARIFA!J134*'cuota comisión'!$C$15</f>
        <v>154.99867387622217</v>
      </c>
      <c r="K134" s="104">
        <f>TARIFA!K134*'cuota comisión'!$C$15</f>
        <v>143.54830533841724</v>
      </c>
      <c r="L134" s="104">
        <f>TARIFA!L134*'cuota comisión'!$C$15</f>
        <v>134.50876108442773</v>
      </c>
      <c r="M134" s="12"/>
    </row>
    <row r="135" spans="2:14" ht="11.4" thickTop="1" x14ac:dyDescent="0.25"/>
    <row r="137" spans="2:14" ht="11.4" thickBot="1" x14ac:dyDescent="0.3"/>
    <row r="138" spans="2:14" ht="16.8" thickTop="1" thickBot="1" x14ac:dyDescent="0.3">
      <c r="B138" s="171" t="s">
        <v>3</v>
      </c>
      <c r="C138" s="172"/>
      <c r="D138" s="99">
        <v>24</v>
      </c>
      <c r="E138" s="99">
        <v>36</v>
      </c>
      <c r="F138" s="99">
        <v>48</v>
      </c>
      <c r="G138" s="99">
        <v>60</v>
      </c>
      <c r="H138" s="100">
        <v>72</v>
      </c>
      <c r="I138" s="99">
        <v>84</v>
      </c>
      <c r="J138" s="99">
        <v>96</v>
      </c>
      <c r="K138" s="101">
        <v>108</v>
      </c>
      <c r="L138" s="101">
        <v>120</v>
      </c>
      <c r="M138" s="12"/>
      <c r="N138" s="102" t="s">
        <v>8</v>
      </c>
    </row>
    <row r="139" spans="2:14" ht="16.8" thickTop="1" thickBot="1" x14ac:dyDescent="0.3">
      <c r="B139" s="173" t="s">
        <v>9</v>
      </c>
      <c r="C139" s="174"/>
      <c r="D139" s="103">
        <v>9.9900000000000003E-2</v>
      </c>
      <c r="E139" s="103">
        <v>9.9900000000000003E-2</v>
      </c>
      <c r="F139" s="103">
        <v>9.9900000000000003E-2</v>
      </c>
      <c r="G139" s="103">
        <v>9.9900000000000003E-2</v>
      </c>
      <c r="H139" s="103">
        <v>9.9900000000000003E-2</v>
      </c>
      <c r="I139" s="103">
        <v>9.9900000000000003E-2</v>
      </c>
      <c r="J139" s="103">
        <v>9.9900000000000003E-2</v>
      </c>
      <c r="K139" s="103">
        <v>9.9900000000000003E-2</v>
      </c>
      <c r="L139" s="103">
        <v>9.9900000000000003E-2</v>
      </c>
      <c r="M139" s="12"/>
      <c r="N139" s="92" t="str">
        <f>TARIFA!N163</f>
        <v>C19</v>
      </c>
    </row>
    <row r="140" spans="2:14" ht="16.8" thickTop="1" thickBot="1" x14ac:dyDescent="0.3">
      <c r="B140" s="175" t="s">
        <v>47</v>
      </c>
      <c r="C140" s="176"/>
      <c r="D140" s="104">
        <f>TARIFA!D164*'cuota comisión'!$C$15</f>
        <v>600</v>
      </c>
      <c r="E140" s="104">
        <f>TARIFA!E164*'cuota comisión'!$C$15</f>
        <v>700.00000000000011</v>
      </c>
      <c r="F140" s="104">
        <f>TARIFA!F164*'cuota comisión'!$C$15</f>
        <v>1200</v>
      </c>
      <c r="G140" s="104">
        <f>TARIFA!G164*'cuota comisión'!$C$15</f>
        <v>1600</v>
      </c>
      <c r="H140" s="104">
        <f>TARIFA!H164*'cuota comisión'!$C$15</f>
        <v>1850</v>
      </c>
      <c r="I140" s="104">
        <f>TARIFA!I164*'cuota comisión'!$C$15</f>
        <v>1850</v>
      </c>
      <c r="J140" s="104">
        <f>TARIFA!J164*'cuota comisión'!$C$15</f>
        <v>1750</v>
      </c>
      <c r="K140" s="104">
        <f>TARIFA!K164*'cuota comisión'!$C$15</f>
        <v>1750</v>
      </c>
      <c r="L140" s="104">
        <f>TARIFA!L164*'cuota comisión'!$C$15</f>
        <v>1750</v>
      </c>
      <c r="M140" s="12"/>
      <c r="N140" s="102" t="s">
        <v>12</v>
      </c>
    </row>
    <row r="141" spans="2:14" ht="16.8" thickTop="1" thickBot="1" x14ac:dyDescent="0.3">
      <c r="B141" s="175" t="s">
        <v>48</v>
      </c>
      <c r="C141" s="176"/>
      <c r="D141" s="104">
        <f>TARIFA!D165*'cuota comisión'!$C$15</f>
        <v>725</v>
      </c>
      <c r="E141" s="104">
        <f>TARIFA!E165*'cuota comisión'!$C$15</f>
        <v>825</v>
      </c>
      <c r="F141" s="104">
        <f>TARIFA!F165*'cuota comisión'!$C$15</f>
        <v>1325</v>
      </c>
      <c r="G141" s="104">
        <f>TARIFA!G165*'cuota comisión'!$C$15</f>
        <v>1750</v>
      </c>
      <c r="H141" s="104">
        <f>TARIFA!H165*'cuota comisión'!$C$15</f>
        <v>2000</v>
      </c>
      <c r="I141" s="104">
        <f>TARIFA!I165*'cuota comisión'!$C$15</f>
        <v>2000</v>
      </c>
      <c r="J141" s="104">
        <f>TARIFA!J165*'cuota comisión'!$C$15</f>
        <v>1825</v>
      </c>
      <c r="K141" s="104">
        <f>TARIFA!K165*'cuota comisión'!$C$15</f>
        <v>1825</v>
      </c>
      <c r="L141" s="104">
        <f>TARIFA!L165*'cuota comisión'!$C$15</f>
        <v>1825</v>
      </c>
      <c r="M141" s="12"/>
      <c r="N141" s="92" t="str">
        <f>TARIFA!N165</f>
        <v>C19</v>
      </c>
    </row>
    <row r="142" spans="2:14" ht="16.8" thickTop="1" thickBot="1" x14ac:dyDescent="0.3">
      <c r="B142" s="175" t="s">
        <v>49</v>
      </c>
      <c r="C142" s="176"/>
      <c r="D142" s="104">
        <f>TARIFA!D166*'cuota comisión'!$C$15</f>
        <v>524.99999999999989</v>
      </c>
      <c r="E142" s="104">
        <f>TARIFA!E166*'cuota comisión'!$C$15</f>
        <v>625</v>
      </c>
      <c r="F142" s="104">
        <f>TARIFA!F166*'cuota comisión'!$C$15</f>
        <v>1125</v>
      </c>
      <c r="G142" s="104">
        <f>TARIFA!G166*'cuota comisión'!$C$15</f>
        <v>1450.0000000000002</v>
      </c>
      <c r="H142" s="104">
        <f>TARIFA!H166*'cuota comisión'!$C$15</f>
        <v>1649.9999999999998</v>
      </c>
      <c r="I142" s="104">
        <f>TARIFA!I166*'cuota comisión'!$C$15</f>
        <v>1649.9999999999998</v>
      </c>
      <c r="J142" s="104">
        <f>TARIFA!J166*'cuota comisión'!$C$15</f>
        <v>1475</v>
      </c>
      <c r="K142" s="104">
        <f>TARIFA!K166*'cuota comisión'!$C$15</f>
        <v>1475</v>
      </c>
      <c r="L142" s="104">
        <f>TARIFA!L166*'cuota comisión'!$C$15</f>
        <v>1475</v>
      </c>
      <c r="M142" s="12"/>
      <c r="N142" s="102" t="str">
        <f>[1]TARIFA!N141</f>
        <v>Ficres</v>
      </c>
    </row>
    <row r="143" spans="2:14" ht="16.8" thickTop="1" thickBot="1" x14ac:dyDescent="0.3">
      <c r="B143" s="175" t="s">
        <v>16</v>
      </c>
      <c r="C143" s="176"/>
      <c r="D143" s="104">
        <f>TARIFA!D167*'cuota comisión'!$C$15</f>
        <v>399.99999999999994</v>
      </c>
      <c r="E143" s="104">
        <f>TARIFA!E167*'cuota comisión'!$C$15</f>
        <v>500</v>
      </c>
      <c r="F143" s="104">
        <f>TARIFA!F167*'cuota comisión'!$C$15</f>
        <v>999.99999999999989</v>
      </c>
      <c r="G143" s="104">
        <f>TARIFA!G167*'cuota comisión'!$C$15</f>
        <v>1300</v>
      </c>
      <c r="H143" s="104">
        <f>TARIFA!H167*'cuota comisión'!$C$15</f>
        <v>1500</v>
      </c>
      <c r="I143" s="104">
        <f>TARIFA!I167*'cuota comisión'!$C$15</f>
        <v>1500</v>
      </c>
      <c r="J143" s="104">
        <f>TARIFA!J167*'cuota comisión'!$C$15</f>
        <v>1399.9999999999998</v>
      </c>
      <c r="K143" s="104">
        <f>TARIFA!K167*'cuota comisión'!$C$15</f>
        <v>1399.9999999999998</v>
      </c>
      <c r="L143" s="104">
        <f>TARIFA!L167*'cuota comisión'!$C$15</f>
        <v>1399.9999999999998</v>
      </c>
      <c r="M143" s="12"/>
      <c r="N143" s="92">
        <f>TARIFA!N167</f>
        <v>11799</v>
      </c>
    </row>
    <row r="144" spans="2:14" ht="16.8" thickTop="1" thickBot="1" x14ac:dyDescent="0.3">
      <c r="B144" s="179" t="s">
        <v>17</v>
      </c>
      <c r="C144" s="179"/>
      <c r="D144" s="105"/>
      <c r="E144" s="105"/>
      <c r="F144" s="106"/>
      <c r="G144" s="106"/>
      <c r="H144" s="106"/>
      <c r="I144" s="105"/>
      <c r="J144" s="106"/>
      <c r="K144" s="105"/>
      <c r="L144" s="105"/>
      <c r="M144" s="12"/>
    </row>
    <row r="145" spans="2:14" ht="16.8" thickTop="1" thickBot="1" x14ac:dyDescent="0.3">
      <c r="B145" s="177" t="s">
        <v>50</v>
      </c>
      <c r="C145" s="178"/>
      <c r="D145" s="104">
        <f>TARIFA!D169*'cuota comisión'!$C$15</f>
        <v>494.60573588940235</v>
      </c>
      <c r="E145" s="104">
        <f>TARIFA!E169*'cuota comisión'!$C$15</f>
        <v>346.81312195345436</v>
      </c>
      <c r="F145" s="104">
        <f>TARIFA!F169*'cuota comisión'!$C$15</f>
        <v>275.91028810168478</v>
      </c>
      <c r="G145" s="104">
        <f>TARIFA!G169*'cuota comisión'!$C$15</f>
        <v>234.69441452689088</v>
      </c>
      <c r="H145" s="104">
        <f>TARIFA!H169*'cuota comisión'!$C$15</f>
        <v>206.30547124097657</v>
      </c>
      <c r="I145" s="104">
        <f>TARIFA!I169*'cuota comisión'!$C$15</f>
        <v>187.42545054705721</v>
      </c>
      <c r="J145" s="104">
        <f>TARIFA!J169*'cuota comisión'!$C$15</f>
        <v>173.68795336333736</v>
      </c>
      <c r="K145" s="104">
        <f>TARIFA!K169*'cuota comisión'!$C$15</f>
        <v>162.61505941592989</v>
      </c>
      <c r="L145" s="104">
        <f>TARIFA!L169*'cuota comisión'!$C$15</f>
        <v>155.31147475641367</v>
      </c>
      <c r="M145" s="12"/>
    </row>
    <row r="146" spans="2:14" ht="16.8" thickTop="1" thickBot="1" x14ac:dyDescent="0.3">
      <c r="B146" s="177" t="s">
        <v>51</v>
      </c>
      <c r="C146" s="178"/>
      <c r="D146" s="104">
        <f>TARIFA!D170*'cuota comisión'!$C$15</f>
        <v>507.61578220778875</v>
      </c>
      <c r="E146" s="104">
        <f>TARIFA!E170*'cuota comisión'!$C$15</f>
        <v>360.47086861957087</v>
      </c>
      <c r="F146" s="104">
        <f>TARIFA!F170*'cuota comisión'!$C$15</f>
        <v>290.93670694624552</v>
      </c>
      <c r="G146" s="104">
        <f>TARIFA!G170*'cuota comisión'!$C$15</f>
        <v>251.09161121389641</v>
      </c>
      <c r="H146" s="104">
        <f>TARIFA!H170*'cuota comisión'!$C$15</f>
        <v>223.75436283495577</v>
      </c>
      <c r="I146" s="104">
        <f>TARIFA!I170*'cuota comisión'!$C$15</f>
        <v>205.95130134372135</v>
      </c>
      <c r="J146" s="104">
        <f>TARIFA!J170*'cuota comisión'!$C$15</f>
        <v>193.62727455553153</v>
      </c>
      <c r="K146" s="104">
        <f>TARIFA!K170*'cuota comisión'!$C$15</f>
        <v>184.23913531160713</v>
      </c>
      <c r="L146" s="104">
        <f>TARIFA!L170*'cuota comisión'!$C$15</f>
        <v>180.01605483978406</v>
      </c>
      <c r="M146" s="12"/>
    </row>
    <row r="147" spans="2:14" ht="16.8" thickTop="1" thickBot="1" x14ac:dyDescent="0.3">
      <c r="B147" s="177" t="s">
        <v>52</v>
      </c>
      <c r="C147" s="178"/>
      <c r="D147" s="104">
        <f>TARIFA!D171*'cuota comisión'!$C$15</f>
        <v>491.88174158523628</v>
      </c>
      <c r="E147" s="104">
        <f>TARIFA!E171*'cuota comisión'!$C$15</f>
        <v>348.15651310087458</v>
      </c>
      <c r="F147" s="104">
        <f>TARIFA!F171*'cuota comisión'!$C$15</f>
        <v>277.32463942707778</v>
      </c>
      <c r="G147" s="104">
        <f>TARIFA!G171*'cuota comisión'!$C$15</f>
        <v>235.3362864915955</v>
      </c>
      <c r="H147" s="104">
        <f>TARIFA!H171*'cuota comisión'!$C$15</f>
        <v>207.71674800687717</v>
      </c>
      <c r="I147" s="104">
        <f>TARIFA!I171*'cuota comisión'!$C$15</f>
        <v>188.19175422238396</v>
      </c>
      <c r="J147" s="104">
        <f>TARIFA!J171*'cuota comisión'!$C$15</f>
        <v>174.06792951011488</v>
      </c>
      <c r="K147" s="104">
        <f>TARIFA!K171*'cuota comisión'!$C$15</f>
        <v>163.70980508556008</v>
      </c>
      <c r="L147" s="104">
        <f>TARIFA!L171*'cuota comisión'!$C$15</f>
        <v>156.46526698127252</v>
      </c>
      <c r="M147" s="12"/>
    </row>
    <row r="148" spans="2:14" ht="16.8" thickTop="1" thickBot="1" x14ac:dyDescent="0.3">
      <c r="B148" s="177" t="s">
        <v>21</v>
      </c>
      <c r="C148" s="178"/>
      <c r="D148" s="104">
        <f>TARIFA!D172*'cuota comisión'!$C$15</f>
        <v>479.62853269009264</v>
      </c>
      <c r="E148" s="104">
        <f>TARIFA!E172*'cuota comisión'!$C$15</f>
        <v>335.36860906821403</v>
      </c>
      <c r="F148" s="104">
        <f>TARIFA!F172*'cuota comisión'!$C$15</f>
        <v>263.59413623906306</v>
      </c>
      <c r="G148" s="104">
        <f>TARIFA!G172*'cuota comisión'!$C$15</f>
        <v>220.81188561091685</v>
      </c>
      <c r="H148" s="104">
        <f>TARIFA!H172*'cuota comisión'!$C$15</f>
        <v>192.52366770278417</v>
      </c>
      <c r="I148" s="104">
        <f>TARIFA!I172*'cuota comisión'!$C$15</f>
        <v>172.51560220686187</v>
      </c>
      <c r="J148" s="104">
        <f>TARIFA!J172*'cuota comisión'!$C$15</f>
        <v>157.68043759290063</v>
      </c>
      <c r="K148" s="104">
        <f>TARIFA!K172*'cuota comisión'!$C$15</f>
        <v>146.29165934890688</v>
      </c>
      <c r="L148" s="104">
        <f>TARIFA!L172*'cuota comisión'!$C$15</f>
        <v>137.31313465955088</v>
      </c>
      <c r="M148" s="12"/>
    </row>
    <row r="149" spans="2:14" ht="11.4" thickTop="1" x14ac:dyDescent="0.25"/>
    <row r="151" spans="2:14" ht="11.4" thickBot="1" x14ac:dyDescent="0.3"/>
    <row r="152" spans="2:14" ht="16.8" thickTop="1" thickBot="1" x14ac:dyDescent="0.3">
      <c r="B152" s="171" t="s">
        <v>3</v>
      </c>
      <c r="C152" s="172"/>
      <c r="D152" s="99">
        <v>24</v>
      </c>
      <c r="E152" s="99">
        <v>36</v>
      </c>
      <c r="F152" s="99">
        <v>48</v>
      </c>
      <c r="G152" s="99">
        <v>60</v>
      </c>
      <c r="H152" s="100">
        <v>72</v>
      </c>
      <c r="I152" s="99">
        <v>84</v>
      </c>
      <c r="J152" s="99">
        <v>96</v>
      </c>
      <c r="K152" s="101">
        <v>108</v>
      </c>
      <c r="L152" s="101">
        <v>120</v>
      </c>
      <c r="M152" s="12"/>
      <c r="N152" s="102" t="s">
        <v>8</v>
      </c>
    </row>
    <row r="153" spans="2:14" ht="16.8" thickTop="1" thickBot="1" x14ac:dyDescent="0.3">
      <c r="B153" s="173" t="s">
        <v>9</v>
      </c>
      <c r="C153" s="174"/>
      <c r="D153" s="103">
        <v>0.105</v>
      </c>
      <c r="E153" s="103">
        <v>0.105</v>
      </c>
      <c r="F153" s="103">
        <v>0.105</v>
      </c>
      <c r="G153" s="103">
        <v>0.105</v>
      </c>
      <c r="H153" s="103">
        <v>0.105</v>
      </c>
      <c r="I153" s="103">
        <v>0.105</v>
      </c>
      <c r="J153" s="103">
        <v>0.105</v>
      </c>
      <c r="K153" s="103">
        <v>0.105</v>
      </c>
      <c r="L153" s="103">
        <v>0.105</v>
      </c>
      <c r="M153" s="12"/>
      <c r="N153" s="92" t="str">
        <f>TARIFA!N177</f>
        <v>C20</v>
      </c>
    </row>
    <row r="154" spans="2:14" ht="16.8" thickTop="1" thickBot="1" x14ac:dyDescent="0.3">
      <c r="B154" s="175" t="s">
        <v>47</v>
      </c>
      <c r="C154" s="176"/>
      <c r="D154" s="104">
        <f>TARIFA!D178*'cuota comisión'!$C$15</f>
        <v>650</v>
      </c>
      <c r="E154" s="104">
        <f>TARIFA!E178*'cuota comisión'!$C$15</f>
        <v>750</v>
      </c>
      <c r="F154" s="104">
        <f>TARIFA!F178*'cuota comisión'!$C$15</f>
        <v>1400.0000000000002</v>
      </c>
      <c r="G154" s="104">
        <f>TARIFA!G178*'cuota comisión'!$C$15</f>
        <v>1800</v>
      </c>
      <c r="H154" s="104">
        <f>TARIFA!H178*'cuota comisión'!$C$15</f>
        <v>2000</v>
      </c>
      <c r="I154" s="104">
        <f>TARIFA!I178*'cuota comisión'!$C$15</f>
        <v>2000</v>
      </c>
      <c r="J154" s="104">
        <f>TARIFA!J178*'cuota comisión'!$C$15</f>
        <v>1900</v>
      </c>
      <c r="K154" s="104">
        <f>TARIFA!K178*'cuota comisión'!$C$15</f>
        <v>1900</v>
      </c>
      <c r="L154" s="104">
        <f>TARIFA!L178*'cuota comisión'!$C$15</f>
        <v>1900</v>
      </c>
      <c r="M154" s="12"/>
      <c r="N154" s="102" t="s">
        <v>12</v>
      </c>
    </row>
    <row r="155" spans="2:14" ht="16.8" thickTop="1" thickBot="1" x14ac:dyDescent="0.3">
      <c r="B155" s="175" t="s">
        <v>48</v>
      </c>
      <c r="C155" s="176"/>
      <c r="D155" s="104">
        <f>TARIFA!D179*'cuota comisión'!$C$15</f>
        <v>775</v>
      </c>
      <c r="E155" s="104">
        <f>TARIFA!E179*'cuota comisión'!$C$15</f>
        <v>875</v>
      </c>
      <c r="F155" s="104">
        <f>TARIFA!F179*'cuota comisión'!$C$15</f>
        <v>1525.0000000000002</v>
      </c>
      <c r="G155" s="104">
        <f>TARIFA!G179*'cuota comisión'!$C$15</f>
        <v>1950</v>
      </c>
      <c r="H155" s="104">
        <f>TARIFA!H179*'cuota comisión'!$C$15</f>
        <v>2150.0000000000005</v>
      </c>
      <c r="I155" s="104">
        <f>TARIFA!I179*'cuota comisión'!$C$15</f>
        <v>2150.0000000000005</v>
      </c>
      <c r="J155" s="104">
        <f>TARIFA!J179*'cuota comisión'!$C$15</f>
        <v>1975</v>
      </c>
      <c r="K155" s="104">
        <f>TARIFA!K179*'cuota comisión'!$C$15</f>
        <v>1975</v>
      </c>
      <c r="L155" s="104">
        <f>TARIFA!L179*'cuota comisión'!$C$15</f>
        <v>1975</v>
      </c>
      <c r="M155" s="12"/>
      <c r="N155" s="92" t="str">
        <f>TARIFA!N179</f>
        <v>C20</v>
      </c>
    </row>
    <row r="156" spans="2:14" ht="16.8" thickTop="1" thickBot="1" x14ac:dyDescent="0.3">
      <c r="B156" s="175" t="s">
        <v>49</v>
      </c>
      <c r="C156" s="176"/>
      <c r="D156" s="104">
        <f>TARIFA!D180*'cuota comisión'!$C$15</f>
        <v>575</v>
      </c>
      <c r="E156" s="104">
        <f>TARIFA!E180*'cuota comisión'!$C$15</f>
        <v>674.99999999999989</v>
      </c>
      <c r="F156" s="104">
        <f>TARIFA!F180*'cuota comisión'!$C$15</f>
        <v>1325</v>
      </c>
      <c r="G156" s="104">
        <f>TARIFA!G180*'cuota comisión'!$C$15</f>
        <v>1649.9999999999998</v>
      </c>
      <c r="H156" s="104">
        <f>TARIFA!H180*'cuota comisión'!$C$15</f>
        <v>1800</v>
      </c>
      <c r="I156" s="104">
        <f>TARIFA!I180*'cuota comisión'!$C$15</f>
        <v>1800</v>
      </c>
      <c r="J156" s="104">
        <f>TARIFA!J180*'cuota comisión'!$C$15</f>
        <v>1625</v>
      </c>
      <c r="K156" s="104">
        <f>TARIFA!K180*'cuota comisión'!$C$15</f>
        <v>1625</v>
      </c>
      <c r="L156" s="104">
        <f>TARIFA!L180*'cuota comisión'!$C$15</f>
        <v>1625</v>
      </c>
      <c r="M156" s="12"/>
      <c r="N156" s="102" t="str">
        <f>[1]TARIFA!N155</f>
        <v>Ficres</v>
      </c>
    </row>
    <row r="157" spans="2:14" ht="16.8" thickTop="1" thickBot="1" x14ac:dyDescent="0.3">
      <c r="B157" s="175" t="s">
        <v>16</v>
      </c>
      <c r="C157" s="176"/>
      <c r="D157" s="104">
        <f>TARIFA!D181*'cuota comisión'!$C$15</f>
        <v>450</v>
      </c>
      <c r="E157" s="104">
        <f>TARIFA!E181*'cuota comisión'!$C$15</f>
        <v>549.99999999999989</v>
      </c>
      <c r="F157" s="104">
        <f>TARIFA!F181*'cuota comisión'!$C$15</f>
        <v>1200</v>
      </c>
      <c r="G157" s="104">
        <f>TARIFA!G181*'cuota comisión'!$C$15</f>
        <v>1500</v>
      </c>
      <c r="H157" s="104">
        <f>TARIFA!H181*'cuota comisión'!$C$15</f>
        <v>1650</v>
      </c>
      <c r="I157" s="104">
        <f>TARIFA!I181*'cuota comisión'!$C$15</f>
        <v>1650</v>
      </c>
      <c r="J157" s="104">
        <f>TARIFA!J181*'cuota comisión'!$C$15</f>
        <v>1550</v>
      </c>
      <c r="K157" s="104">
        <f>TARIFA!K181*'cuota comisión'!$C$15</f>
        <v>1550</v>
      </c>
      <c r="L157" s="104">
        <f>TARIFA!L181*'cuota comisión'!$C$15</f>
        <v>1550</v>
      </c>
      <c r="M157" s="12"/>
      <c r="N157" s="92">
        <f>TARIFA!N181</f>
        <v>11800</v>
      </c>
    </row>
    <row r="158" spans="2:14" ht="16.8" thickTop="1" thickBot="1" x14ac:dyDescent="0.3">
      <c r="B158" s="179" t="s">
        <v>17</v>
      </c>
      <c r="C158" s="179"/>
      <c r="D158" s="105"/>
      <c r="E158" s="105"/>
      <c r="F158" s="106"/>
      <c r="G158" s="106"/>
      <c r="H158" s="106"/>
      <c r="I158" s="105"/>
      <c r="J158" s="106"/>
      <c r="K158" s="105"/>
      <c r="L158" s="105"/>
      <c r="M158" s="12"/>
    </row>
    <row r="159" spans="2:14" ht="16.8" thickTop="1" thickBot="1" x14ac:dyDescent="0.3">
      <c r="B159" s="177" t="s">
        <v>50</v>
      </c>
      <c r="C159" s="178"/>
      <c r="D159" s="107">
        <f>TARIFA!D183*'cuota comisión'!$C$15</f>
        <v>497.13267450857245</v>
      </c>
      <c r="E159" s="107">
        <f>TARIFA!E183*'cuota comisión'!$C$15</f>
        <v>349.3925312419583</v>
      </c>
      <c r="F159" s="107">
        <f>TARIFA!F183*'cuota comisión'!$C$15</f>
        <v>278.58257038282255</v>
      </c>
      <c r="G159" s="107">
        <f>TARIFA!G183*'cuota comisión'!$C$15</f>
        <v>237.47616828038352</v>
      </c>
      <c r="H159" s="107">
        <f>TARIFA!H183*'cuota comisión'!$C$15</f>
        <v>209.18131078754752</v>
      </c>
      <c r="I159" s="107">
        <f>TARIFA!I183*'cuota comisión'!$C$15</f>
        <v>190.41431211031062</v>
      </c>
      <c r="J159" s="107">
        <f>TARIFA!J183*'cuota comisión'!$C$15</f>
        <v>176.79261785065034</v>
      </c>
      <c r="K159" s="107">
        <f>TARIFA!K183*'cuota comisión'!$C$15</f>
        <v>165.82257435016334</v>
      </c>
      <c r="L159" s="107">
        <f>TARIFA!L183*'cuota comisión'!$C$15</f>
        <v>158.65017615845849</v>
      </c>
      <c r="M159" s="12"/>
    </row>
    <row r="160" spans="2:14" ht="16.8" thickTop="1" thickBot="1" x14ac:dyDescent="0.3">
      <c r="B160" s="177" t="s">
        <v>51</v>
      </c>
      <c r="C160" s="178"/>
      <c r="D160" s="107">
        <f>TARIFA!D184*'cuota comisión'!$C$15</f>
        <v>510.20918909874291</v>
      </c>
      <c r="E160" s="107">
        <f>TARIFA!E184*'cuota comisión'!$C$15</f>
        <v>363.15185687490344</v>
      </c>
      <c r="F160" s="107">
        <f>TARIFA!F184*'cuota comisión'!$C$15</f>
        <v>293.75452505753861</v>
      </c>
      <c r="G160" s="107">
        <f>TARIFA!G184*'cuota comisión'!$C$15</f>
        <v>254.06771541038017</v>
      </c>
      <c r="H160" s="107">
        <f>TARIFA!H184*'cuota comisión'!$C$15</f>
        <v>226.87343496371633</v>
      </c>
      <c r="I160" s="107">
        <f>TARIFA!I184*'cuota comisión'!$C$15</f>
        <v>209.23559345395273</v>
      </c>
      <c r="J160" s="107">
        <f>TARIFA!J184*'cuota comisión'!$C$15</f>
        <v>197.08835352760175</v>
      </c>
      <c r="K160" s="107">
        <f>TARIFA!K184*'cuota comisión'!$C$15</f>
        <v>187.87317621842575</v>
      </c>
      <c r="L160" s="107">
        <f>TARIFA!L184*'cuota comisión'!$C$15</f>
        <v>183.88582592802325</v>
      </c>
      <c r="M160" s="12"/>
    </row>
    <row r="161" spans="2:14" ht="16.8" thickTop="1" thickBot="1" x14ac:dyDescent="0.3">
      <c r="B161" s="177" t="s">
        <v>52</v>
      </c>
      <c r="C161" s="178"/>
      <c r="D161" s="107">
        <f>TARIFA!D185*'cuota comisión'!$C$15</f>
        <v>494.39476332899193</v>
      </c>
      <c r="E161" s="107">
        <f>TARIFA!E185*'cuota comisión'!$C$15</f>
        <v>350.74591380949619</v>
      </c>
      <c r="F161" s="107">
        <f>TARIFA!F185*'cuota comisión'!$C$15</f>
        <v>280.01062016800171</v>
      </c>
      <c r="G161" s="107">
        <f>TARIFA!G185*'cuota comisión'!$C$15</f>
        <v>238.12564813703852</v>
      </c>
      <c r="H161" s="107">
        <f>TARIFA!H185*'cuota comisión'!$C$15</f>
        <v>210.61226034986075</v>
      </c>
      <c r="I161" s="107">
        <f>TARIFA!I185*'cuota comisión'!$C$15</f>
        <v>191.19283598088981</v>
      </c>
      <c r="J161" s="107">
        <f>TARIFA!J185*'cuota comisión'!$C$15</f>
        <v>177.17938605425212</v>
      </c>
      <c r="K161" s="107">
        <f>TARIFA!K185*'cuota comisión'!$C$15</f>
        <v>166.93891342631525</v>
      </c>
      <c r="L161" s="107">
        <f>TARIFA!L185*'cuota comisión'!$C$15</f>
        <v>159.82877123658267</v>
      </c>
      <c r="M161" s="12"/>
    </row>
    <row r="162" spans="2:14" ht="16.8" thickTop="1" thickBot="1" x14ac:dyDescent="0.3">
      <c r="B162" s="177" t="s">
        <v>21</v>
      </c>
      <c r="C162" s="178"/>
      <c r="D162" s="107">
        <f>TARIFA!D186*'cuota comisión'!$C$15</f>
        <v>482.07895284126835</v>
      </c>
      <c r="E162" s="107">
        <f>TARIFA!E186*'cuota comisión'!$C$15</f>
        <v>337.86290023122064</v>
      </c>
      <c r="F162" s="107">
        <f>TARIFA!F186*'cuota comisión'!$C$15</f>
        <v>266.14713252104241</v>
      </c>
      <c r="G162" s="107">
        <f>TARIFA!G186*'cuota comisión'!$C$15</f>
        <v>223.42909443053099</v>
      </c>
      <c r="H162" s="107">
        <f>TARIFA!H186*'cuota comisión'!$C$15</f>
        <v>195.20739283086778</v>
      </c>
      <c r="I162" s="107">
        <f>TARIFA!I186*'cuota comisión'!$C$15</f>
        <v>175.26669738093025</v>
      </c>
      <c r="J162" s="107">
        <f>TARIFA!J186*'cuota comisión'!$C$15</f>
        <v>160.4989684435381</v>
      </c>
      <c r="K162" s="107">
        <f>TARIFA!K186*'cuota comisión'!$C$15</f>
        <v>149.17720195363711</v>
      </c>
      <c r="L162" s="107">
        <f>TARIFA!L186*'cuota comisión'!$C$15</f>
        <v>140.2649291481811</v>
      </c>
      <c r="M162" s="12"/>
    </row>
    <row r="163" spans="2:14" ht="11.4" thickTop="1" x14ac:dyDescent="0.25">
      <c r="N163" s="5"/>
    </row>
    <row r="164" spans="2:14" x14ac:dyDescent="0.25">
      <c r="N164" s="5"/>
    </row>
    <row r="165" spans="2:14" ht="11.4" thickBot="1" x14ac:dyDescent="0.3">
      <c r="N165" s="5"/>
    </row>
    <row r="166" spans="2:14" ht="16.8" thickTop="1" thickBot="1" x14ac:dyDescent="0.3">
      <c r="B166" s="171" t="s">
        <v>3</v>
      </c>
      <c r="C166" s="172"/>
      <c r="D166" s="99">
        <v>24</v>
      </c>
      <c r="E166" s="99">
        <v>36</v>
      </c>
      <c r="F166" s="99">
        <v>48</v>
      </c>
      <c r="G166" s="99">
        <v>60</v>
      </c>
      <c r="H166" s="100">
        <v>72</v>
      </c>
      <c r="I166" s="99">
        <v>84</v>
      </c>
      <c r="J166" s="99">
        <v>96</v>
      </c>
      <c r="K166" s="101">
        <v>108</v>
      </c>
      <c r="L166" s="101">
        <v>120</v>
      </c>
      <c r="M166" s="12"/>
      <c r="N166" s="102" t="s">
        <v>8</v>
      </c>
    </row>
    <row r="167" spans="2:14" ht="16.8" thickTop="1" thickBot="1" x14ac:dyDescent="0.3">
      <c r="B167" s="173" t="s">
        <v>9</v>
      </c>
      <c r="C167" s="174"/>
      <c r="D167" s="103">
        <v>0.1099</v>
      </c>
      <c r="E167" s="103">
        <v>0.1099</v>
      </c>
      <c r="F167" s="103">
        <v>0.1099</v>
      </c>
      <c r="G167" s="103">
        <v>0.1099</v>
      </c>
      <c r="H167" s="103">
        <v>0.1099</v>
      </c>
      <c r="I167" s="103">
        <v>0.1099</v>
      </c>
      <c r="J167" s="103">
        <v>0.1099</v>
      </c>
      <c r="K167" s="103">
        <v>0.1099</v>
      </c>
      <c r="L167" s="103">
        <v>0.1099</v>
      </c>
      <c r="M167" s="12"/>
      <c r="N167" s="92" t="str">
        <f>TARIFA!N191</f>
        <v>C21</v>
      </c>
    </row>
    <row r="168" spans="2:14" ht="16.8" thickTop="1" thickBot="1" x14ac:dyDescent="0.3">
      <c r="B168" s="175" t="s">
        <v>47</v>
      </c>
      <c r="C168" s="176"/>
      <c r="D168" s="104">
        <f>TARIFA!D192*'cuota comisión'!$C$15</f>
        <v>700.00000000000011</v>
      </c>
      <c r="E168" s="104">
        <f>TARIFA!E192*'cuota comisión'!$C$15</f>
        <v>850.00000000000011</v>
      </c>
      <c r="F168" s="104">
        <f>TARIFA!F192*'cuota comisión'!$C$15</f>
        <v>1500</v>
      </c>
      <c r="G168" s="104">
        <f>TARIFA!G192*'cuota comisión'!$C$15</f>
        <v>1950</v>
      </c>
      <c r="H168" s="104">
        <f>TARIFA!H192*'cuota comisión'!$C$15</f>
        <v>2150</v>
      </c>
      <c r="I168" s="104">
        <f>TARIFA!I192*'cuota comisión'!$C$15</f>
        <v>2150</v>
      </c>
      <c r="J168" s="104">
        <f>TARIFA!J192*'cuota comisión'!$C$15</f>
        <v>2050</v>
      </c>
      <c r="K168" s="104">
        <f>TARIFA!K192*'cuota comisión'!$C$15</f>
        <v>2050</v>
      </c>
      <c r="L168" s="104">
        <f>TARIFA!L192*'cuota comisión'!$C$15</f>
        <v>2050</v>
      </c>
      <c r="M168" s="12"/>
      <c r="N168" s="102" t="s">
        <v>12</v>
      </c>
    </row>
    <row r="169" spans="2:14" ht="16.8" thickTop="1" thickBot="1" x14ac:dyDescent="0.3">
      <c r="B169" s="175" t="s">
        <v>48</v>
      </c>
      <c r="C169" s="176"/>
      <c r="D169" s="104">
        <f>TARIFA!D193*'cuota comisión'!$C$15</f>
        <v>825</v>
      </c>
      <c r="E169" s="104">
        <f>TARIFA!E193*'cuota comisión'!$C$15</f>
        <v>975</v>
      </c>
      <c r="F169" s="104">
        <f>TARIFA!F193*'cuota comisión'!$C$15</f>
        <v>1625</v>
      </c>
      <c r="G169" s="104">
        <f>TARIFA!G193*'cuota comisión'!$C$15</f>
        <v>2100</v>
      </c>
      <c r="H169" s="104">
        <f>TARIFA!H193*'cuota comisión'!$C$15</f>
        <v>2300</v>
      </c>
      <c r="I169" s="104">
        <f>TARIFA!I193*'cuota comisión'!$C$15</f>
        <v>2300</v>
      </c>
      <c r="J169" s="104">
        <f>TARIFA!J193*'cuota comisión'!$C$15</f>
        <v>2125</v>
      </c>
      <c r="K169" s="104">
        <f>TARIFA!K193*'cuota comisión'!$C$15</f>
        <v>2125</v>
      </c>
      <c r="L169" s="104">
        <f>TARIFA!L193*'cuota comisión'!$C$15</f>
        <v>2125</v>
      </c>
      <c r="M169" s="12"/>
      <c r="N169" s="92" t="str">
        <f>TARIFA!N193</f>
        <v>C21</v>
      </c>
    </row>
    <row r="170" spans="2:14" ht="16.8" thickTop="1" thickBot="1" x14ac:dyDescent="0.3">
      <c r="B170" s="175" t="s">
        <v>49</v>
      </c>
      <c r="C170" s="176"/>
      <c r="D170" s="104">
        <f>TARIFA!D194*'cuota comisión'!$C$15</f>
        <v>625</v>
      </c>
      <c r="E170" s="104">
        <f>TARIFA!E194*'cuota comisión'!$C$15</f>
        <v>775</v>
      </c>
      <c r="F170" s="104">
        <f>TARIFA!F194*'cuota comisión'!$C$15</f>
        <v>1425.0000000000002</v>
      </c>
      <c r="G170" s="104">
        <f>TARIFA!G194*'cuota comisión'!$C$15</f>
        <v>1800</v>
      </c>
      <c r="H170" s="104">
        <f>TARIFA!H194*'cuota comisión'!$C$15</f>
        <v>1950</v>
      </c>
      <c r="I170" s="104">
        <f>TARIFA!I194*'cuota comisión'!$C$15</f>
        <v>1950</v>
      </c>
      <c r="J170" s="104">
        <f>TARIFA!J194*'cuota comisión'!$C$15</f>
        <v>1775</v>
      </c>
      <c r="K170" s="104">
        <f>TARIFA!K194*'cuota comisión'!$C$15</f>
        <v>1775</v>
      </c>
      <c r="L170" s="104">
        <f>TARIFA!L194*'cuota comisión'!$C$15</f>
        <v>1775</v>
      </c>
      <c r="M170" s="12"/>
      <c r="N170" s="102" t="str">
        <f>[1]TARIFA!N169</f>
        <v>Ficres</v>
      </c>
    </row>
    <row r="171" spans="2:14" ht="16.8" thickTop="1" thickBot="1" x14ac:dyDescent="0.3">
      <c r="B171" s="175" t="s">
        <v>16</v>
      </c>
      <c r="C171" s="176"/>
      <c r="D171" s="104">
        <f>TARIFA!D195*'cuota comisión'!$C$15</f>
        <v>500</v>
      </c>
      <c r="E171" s="104">
        <f>TARIFA!E195*'cuota comisión'!$C$15</f>
        <v>650</v>
      </c>
      <c r="F171" s="104">
        <f>TARIFA!F195*'cuota comisión'!$C$15</f>
        <v>1300</v>
      </c>
      <c r="G171" s="104">
        <f>TARIFA!G195*'cuota comisión'!$C$15</f>
        <v>1650</v>
      </c>
      <c r="H171" s="104">
        <f>TARIFA!H195*'cuota comisión'!$C$15</f>
        <v>1800</v>
      </c>
      <c r="I171" s="104">
        <f>TARIFA!I195*'cuota comisión'!$C$15</f>
        <v>1800</v>
      </c>
      <c r="J171" s="104">
        <f>TARIFA!J195*'cuota comisión'!$C$15</f>
        <v>1699.9999999999998</v>
      </c>
      <c r="K171" s="104">
        <f>TARIFA!K195*'cuota comisión'!$C$15</f>
        <v>1699.9999999999998</v>
      </c>
      <c r="L171" s="104">
        <f>TARIFA!L195*'cuota comisión'!$C$15</f>
        <v>1699.9999999999998</v>
      </c>
      <c r="M171" s="12"/>
      <c r="N171" s="92">
        <f>TARIFA!N195</f>
        <v>11801</v>
      </c>
    </row>
    <row r="172" spans="2:14" ht="16.8" thickTop="1" thickBot="1" x14ac:dyDescent="0.3">
      <c r="B172" s="179" t="s">
        <v>17</v>
      </c>
      <c r="C172" s="179"/>
      <c r="D172" s="105"/>
      <c r="E172" s="105"/>
      <c r="F172" s="106"/>
      <c r="G172" s="106"/>
      <c r="H172" s="106"/>
      <c r="I172" s="105"/>
      <c r="J172" s="106"/>
      <c r="K172" s="105"/>
      <c r="L172" s="105"/>
      <c r="M172" s="12"/>
    </row>
    <row r="173" spans="2:14" ht="16.8" thickTop="1" thickBot="1" x14ac:dyDescent="0.3">
      <c r="B173" s="177" t="s">
        <v>50</v>
      </c>
      <c r="C173" s="178"/>
      <c r="D173" s="107">
        <f>TARIFA!D197*'cuota comisión'!$C$15</f>
        <v>499.56767432368633</v>
      </c>
      <c r="E173" s="107">
        <f>TARIFA!E197*'cuota comisión'!$C$15</f>
        <v>351.8815044494894</v>
      </c>
      <c r="F173" s="107">
        <f>TARIFA!F197*'cuota comisión'!$C$15</f>
        <v>281.16441600620232</v>
      </c>
      <c r="G173" s="107">
        <f>TARIFA!G197*'cuota comisión'!$C$15</f>
        <v>240.16688427428829</v>
      </c>
      <c r="H173" s="107">
        <f>TARIFA!H197*'cuota comisión'!$C$15</f>
        <v>211.96595339712906</v>
      </c>
      <c r="I173" s="107">
        <f>TARIFA!I197*'cuota comisión'!$C$15</f>
        <v>193.31113469529598</v>
      </c>
      <c r="J173" s="107">
        <f>TARIFA!J197*'cuota comisión'!$C$15</f>
        <v>179.80423020481106</v>
      </c>
      <c r="K173" s="107">
        <f>TARIFA!K197*'cuota comisión'!$C$15</f>
        <v>168.93629652088879</v>
      </c>
      <c r="L173" s="107">
        <f>TARIFA!L197*'cuota comisión'!$C$15</f>
        <v>161.89338981359498</v>
      </c>
      <c r="M173" s="12"/>
    </row>
    <row r="174" spans="2:14" ht="16.8" thickTop="1" thickBot="1" x14ac:dyDescent="0.3">
      <c r="B174" s="177" t="s">
        <v>51</v>
      </c>
      <c r="C174" s="178"/>
      <c r="D174" s="107">
        <f>TARIFA!D198*'cuota comisión'!$C$15</f>
        <v>512.70823883904211</v>
      </c>
      <c r="E174" s="107">
        <f>TARIFA!E198*'cuota comisión'!$C$15</f>
        <v>365.73884761226651</v>
      </c>
      <c r="F174" s="107">
        <f>TARIFA!F198*'cuota comisión'!$C$15</f>
        <v>296.47698121775568</v>
      </c>
      <c r="G174" s="107">
        <f>TARIFA!G198*'cuota comisión'!$C$15</f>
        <v>256.94642138892038</v>
      </c>
      <c r="H174" s="107">
        <f>TARIFA!H198*'cuota comisión'!$C$15</f>
        <v>229.89359690649965</v>
      </c>
      <c r="I174" s="107">
        <f>TARIFA!I198*'cuota comisión'!$C$15</f>
        <v>212.41874910009491</v>
      </c>
      <c r="J174" s="107">
        <f>TARIFA!J198*'cuota comisión'!$C$15</f>
        <v>200.44569801155717</v>
      </c>
      <c r="K174" s="107">
        <f>TARIFA!K198*'cuota comisión'!$C$15</f>
        <v>191.40095207384473</v>
      </c>
      <c r="L174" s="107">
        <f>TARIFA!L198*'cuota comisión'!$C$15</f>
        <v>187.64492053526882</v>
      </c>
      <c r="M174" s="12"/>
    </row>
    <row r="175" spans="2:14" ht="16.8" thickTop="1" thickBot="1" x14ac:dyDescent="0.3">
      <c r="B175" s="177" t="s">
        <v>52</v>
      </c>
      <c r="C175" s="178"/>
      <c r="D175" s="107">
        <f>TARIFA!D199*'cuota comisión'!$C$15</f>
        <v>496.81635261295804</v>
      </c>
      <c r="E175" s="107">
        <f>TARIFA!E199*'cuota comisión'!$C$15</f>
        <v>353.24452813024214</v>
      </c>
      <c r="F175" s="107">
        <f>TARIFA!F199*'cuota comisión'!$C$15</f>
        <v>282.60570066132607</v>
      </c>
      <c r="G175" s="107">
        <f>TARIFA!G199*'cuota comisión'!$C$15</f>
        <v>240.82372304131596</v>
      </c>
      <c r="H175" s="107">
        <f>TARIFA!H199*'cuota comisión'!$C$15</f>
        <v>213.41595190367337</v>
      </c>
      <c r="I175" s="107">
        <f>TARIFA!I199*'cuota comisión'!$C$15</f>
        <v>194.10150245253604</v>
      </c>
      <c r="J175" s="107">
        <f>TARIFA!J199*'cuota comisión'!$C$15</f>
        <v>180.19758689561507</v>
      </c>
      <c r="K175" s="107">
        <f>TARIFA!K199*'cuota comisión'!$C$15</f>
        <v>170.07359757851447</v>
      </c>
      <c r="L175" s="107">
        <f>TARIFA!L199*'cuota comisión'!$C$15</f>
        <v>163.09607837679309</v>
      </c>
      <c r="M175" s="12"/>
    </row>
    <row r="176" spans="2:14" ht="16.8" thickTop="1" thickBot="1" x14ac:dyDescent="0.3">
      <c r="B176" s="177" t="s">
        <v>21</v>
      </c>
      <c r="C176" s="178"/>
      <c r="D176" s="107">
        <f>TARIFA!D200*'cuota comisión'!$C$15</f>
        <v>484.44021819603336</v>
      </c>
      <c r="E176" s="107">
        <f>TARIFA!E200*'cuota comisión'!$C$15</f>
        <v>340.26973962044588</v>
      </c>
      <c r="F176" s="107">
        <f>TARIFA!F200*'cuota comisión'!$C$15</f>
        <v>268.61372907921998</v>
      </c>
      <c r="G176" s="107">
        <f>TARIFA!G200*'cuota comisión'!$C$15</f>
        <v>225.96065051146829</v>
      </c>
      <c r="H176" s="107">
        <f>TARIFA!H200*'cuota comisión'!$C$15</f>
        <v>197.80601324172389</v>
      </c>
      <c r="I176" s="107">
        <f>TARIFA!I200*'cuota comisión'!$C$15</f>
        <v>177.93307535295338</v>
      </c>
      <c r="J176" s="107">
        <f>TARIFA!J200*'cuota comisión'!$C$15</f>
        <v>163.23302307812099</v>
      </c>
      <c r="K176" s="107">
        <f>TARIFA!K200*'cuota comisión'!$C$15</f>
        <v>151.97836677037046</v>
      </c>
      <c r="L176" s="107">
        <f>TARIFA!L200*'cuota comisión'!$C$15</f>
        <v>143.13230153039501</v>
      </c>
      <c r="M176" s="12"/>
    </row>
    <row r="177" spans="1:12" ht="11.4" thickTop="1" x14ac:dyDescent="0.25"/>
    <row r="179" spans="1:12" ht="13.2" x14ac:dyDescent="0.25">
      <c r="A179" s="118" t="s">
        <v>32</v>
      </c>
      <c r="B179" s="1"/>
      <c r="C179" s="1"/>
      <c r="D179" s="1"/>
      <c r="E179" s="1"/>
      <c r="F179" s="1"/>
      <c r="G179" s="1"/>
      <c r="H179" s="1"/>
      <c r="I179" s="1"/>
      <c r="J179" s="1"/>
      <c r="K179" s="1"/>
    </row>
    <row r="180" spans="1:12" ht="13.2" x14ac:dyDescent="0.25">
      <c r="A180" s="118" t="s">
        <v>33</v>
      </c>
      <c r="B180" s="1"/>
      <c r="C180" s="1"/>
      <c r="D180" s="1"/>
      <c r="E180" s="1"/>
      <c r="F180" s="1"/>
      <c r="G180" s="1"/>
      <c r="H180" s="1"/>
      <c r="I180" s="1"/>
      <c r="J180" s="1"/>
      <c r="K180" s="1"/>
    </row>
    <row r="181" spans="1:12" ht="13.8" thickBot="1" x14ac:dyDescent="0.3">
      <c r="A181" s="118"/>
      <c r="B181" s="1"/>
      <c r="C181" s="1"/>
      <c r="D181" s="1"/>
      <c r="E181" s="1"/>
      <c r="F181" s="1"/>
      <c r="G181" s="1"/>
      <c r="H181" s="1"/>
      <c r="I181" s="1"/>
      <c r="J181" s="1"/>
      <c r="K181" s="1"/>
    </row>
    <row r="182" spans="1:12" ht="13.8" thickBot="1" x14ac:dyDescent="0.3">
      <c r="A182" s="118"/>
      <c r="B182" s="6" t="s">
        <v>34</v>
      </c>
      <c r="C182" s="1"/>
      <c r="D182" s="6" t="s">
        <v>35</v>
      </c>
      <c r="E182" s="1"/>
      <c r="F182" s="6" t="s">
        <v>36</v>
      </c>
      <c r="G182" s="1"/>
      <c r="H182" s="163" t="s">
        <v>37</v>
      </c>
      <c r="I182" s="164"/>
      <c r="J182" s="164"/>
      <c r="K182" s="165"/>
    </row>
    <row r="183" spans="1:12" ht="13.2" x14ac:dyDescent="0.25">
      <c r="B183" s="119" t="s">
        <v>38</v>
      </c>
      <c r="C183" s="3"/>
      <c r="D183" s="40" t="s">
        <v>53</v>
      </c>
      <c r="F183" s="40" t="s">
        <v>40</v>
      </c>
      <c r="G183" s="1"/>
    </row>
    <row r="187" spans="1:12" ht="11.1" customHeight="1" x14ac:dyDescent="0.25">
      <c r="A187" s="127" t="s">
        <v>41</v>
      </c>
      <c r="B187" s="127"/>
      <c r="C187" s="127"/>
      <c r="D187" s="127"/>
      <c r="E187" s="127"/>
      <c r="F187" s="127"/>
      <c r="G187" s="127"/>
      <c r="H187" s="127"/>
      <c r="I187" s="127"/>
      <c r="J187" s="127"/>
      <c r="K187" s="127"/>
      <c r="L187" s="127"/>
    </row>
    <row r="188" spans="1:12" ht="11.1" customHeight="1" x14ac:dyDescent="0.25">
      <c r="A188" s="127"/>
      <c r="B188" s="127"/>
      <c r="C188" s="127"/>
      <c r="D188" s="127"/>
      <c r="E188" s="127"/>
      <c r="F188" s="127"/>
      <c r="G188" s="127"/>
      <c r="H188" s="127"/>
      <c r="I188" s="127"/>
      <c r="J188" s="127"/>
      <c r="K188" s="127"/>
      <c r="L188" s="127"/>
    </row>
    <row r="189" spans="1:12" ht="11.1" customHeight="1" x14ac:dyDescent="0.25">
      <c r="A189" s="127"/>
      <c r="B189" s="127"/>
      <c r="C189" s="127"/>
      <c r="D189" s="127"/>
      <c r="E189" s="127"/>
      <c r="F189" s="127"/>
      <c r="G189" s="127"/>
      <c r="H189" s="127"/>
      <c r="I189" s="127"/>
      <c r="J189" s="127"/>
      <c r="K189" s="127"/>
      <c r="L189" s="127"/>
    </row>
    <row r="190" spans="1:12" ht="11.1" customHeight="1" x14ac:dyDescent="0.25">
      <c r="A190" s="127"/>
      <c r="B190" s="127"/>
      <c r="C190" s="127"/>
      <c r="D190" s="127"/>
      <c r="E190" s="127"/>
      <c r="F190" s="127"/>
      <c r="G190" s="127"/>
      <c r="H190" s="127"/>
      <c r="I190" s="127"/>
      <c r="J190" s="127"/>
      <c r="K190" s="127"/>
      <c r="L190" s="127"/>
    </row>
    <row r="191" spans="1:12" ht="11.1" customHeight="1" x14ac:dyDescent="0.25">
      <c r="A191" s="127"/>
      <c r="B191" s="127"/>
      <c r="C191" s="127"/>
      <c r="D191" s="127"/>
      <c r="E191" s="127"/>
      <c r="F191" s="127"/>
      <c r="G191" s="127"/>
      <c r="H191" s="127"/>
      <c r="I191" s="127"/>
      <c r="J191" s="127"/>
      <c r="K191" s="127"/>
      <c r="L191" s="127"/>
    </row>
    <row r="192" spans="1:12" ht="11.1" customHeight="1" x14ac:dyDescent="0.25">
      <c r="A192" s="127"/>
      <c r="B192" s="127"/>
      <c r="C192" s="127"/>
      <c r="D192" s="127"/>
      <c r="E192" s="127"/>
      <c r="F192" s="127"/>
      <c r="G192" s="127"/>
      <c r="H192" s="127"/>
      <c r="I192" s="127"/>
      <c r="J192" s="127"/>
      <c r="K192" s="127"/>
      <c r="L192" s="127"/>
    </row>
    <row r="193" spans="1:12" ht="11.1" customHeight="1" x14ac:dyDescent="0.25">
      <c r="A193" s="127"/>
      <c r="B193" s="127"/>
      <c r="C193" s="127"/>
      <c r="D193" s="127"/>
      <c r="E193" s="127"/>
      <c r="F193" s="127"/>
      <c r="G193" s="127"/>
      <c r="H193" s="127"/>
      <c r="I193" s="127"/>
      <c r="J193" s="127"/>
      <c r="K193" s="127"/>
      <c r="L193" s="127"/>
    </row>
    <row r="194" spans="1:12" ht="11.1" customHeight="1" x14ac:dyDescent="0.25">
      <c r="A194" s="127"/>
      <c r="B194" s="127"/>
      <c r="C194" s="127"/>
      <c r="D194" s="127"/>
      <c r="E194" s="127"/>
      <c r="F194" s="127"/>
      <c r="G194" s="127"/>
      <c r="H194" s="127"/>
      <c r="I194" s="127"/>
      <c r="J194" s="127"/>
      <c r="K194" s="127"/>
      <c r="L194" s="127"/>
    </row>
    <row r="195" spans="1:12" ht="11.1" customHeight="1" x14ac:dyDescent="0.25">
      <c r="A195" s="127"/>
      <c r="B195" s="127"/>
      <c r="C195" s="127"/>
      <c r="D195" s="127"/>
      <c r="E195" s="127"/>
      <c r="F195" s="127"/>
      <c r="G195" s="127"/>
      <c r="H195" s="127"/>
      <c r="I195" s="127"/>
      <c r="J195" s="127"/>
      <c r="K195" s="127"/>
      <c r="L195" s="127"/>
    </row>
    <row r="196" spans="1:12" ht="11.1" customHeight="1" x14ac:dyDescent="0.25">
      <c r="A196" s="127"/>
      <c r="B196" s="127"/>
      <c r="C196" s="127"/>
      <c r="D196" s="127"/>
      <c r="E196" s="127"/>
      <c r="F196" s="127"/>
      <c r="G196" s="127"/>
      <c r="H196" s="127"/>
      <c r="I196" s="127"/>
      <c r="J196" s="127"/>
      <c r="K196" s="127"/>
      <c r="L196" s="127"/>
    </row>
    <row r="197" spans="1:12" x14ac:dyDescent="0.25">
      <c r="A197" s="127"/>
      <c r="B197" s="127"/>
      <c r="C197" s="127"/>
      <c r="D197" s="127"/>
      <c r="E197" s="127"/>
      <c r="F197" s="127"/>
      <c r="G197" s="127"/>
      <c r="H197" s="127"/>
      <c r="I197" s="127"/>
      <c r="J197" s="127"/>
      <c r="K197" s="127"/>
      <c r="L197" s="127"/>
    </row>
    <row r="198" spans="1:12" x14ac:dyDescent="0.25">
      <c r="A198" s="127"/>
      <c r="B198" s="127"/>
      <c r="C198" s="127"/>
      <c r="D198" s="127"/>
      <c r="E198" s="127"/>
      <c r="F198" s="127"/>
      <c r="G198" s="127"/>
      <c r="H198" s="127"/>
      <c r="I198" s="127"/>
      <c r="J198" s="127"/>
      <c r="K198" s="127"/>
      <c r="L198" s="127"/>
    </row>
    <row r="199" spans="1:12" x14ac:dyDescent="0.25">
      <c r="A199" s="127"/>
      <c r="B199" s="127"/>
      <c r="C199" s="127"/>
      <c r="D199" s="127"/>
      <c r="E199" s="127"/>
      <c r="F199" s="127"/>
      <c r="G199" s="127"/>
      <c r="H199" s="127"/>
      <c r="I199" s="127"/>
      <c r="J199" s="127"/>
      <c r="K199" s="127"/>
      <c r="L199" s="127"/>
    </row>
    <row r="200" spans="1:12" x14ac:dyDescent="0.25">
      <c r="A200" s="127"/>
      <c r="B200" s="127"/>
      <c r="C200" s="127"/>
      <c r="D200" s="127"/>
      <c r="E200" s="127"/>
      <c r="F200" s="127"/>
      <c r="G200" s="127"/>
      <c r="H200" s="127"/>
      <c r="I200" s="127"/>
      <c r="J200" s="127"/>
      <c r="K200" s="127"/>
      <c r="L200" s="127"/>
    </row>
    <row r="201" spans="1:12" x14ac:dyDescent="0.25">
      <c r="A201" s="127"/>
      <c r="B201" s="127"/>
      <c r="C201" s="127"/>
      <c r="D201" s="127"/>
      <c r="E201" s="127"/>
      <c r="F201" s="127"/>
      <c r="G201" s="127"/>
      <c r="H201" s="127"/>
      <c r="I201" s="127"/>
      <c r="J201" s="127"/>
      <c r="K201" s="127"/>
      <c r="L201" s="127"/>
    </row>
    <row r="202" spans="1:12" x14ac:dyDescent="0.25">
      <c r="A202" s="127"/>
      <c r="B202" s="127"/>
      <c r="C202" s="127"/>
      <c r="D202" s="127"/>
      <c r="E202" s="127"/>
      <c r="F202" s="127"/>
      <c r="G202" s="127"/>
      <c r="H202" s="127"/>
      <c r="I202" s="127"/>
      <c r="J202" s="127"/>
      <c r="K202" s="127"/>
      <c r="L202" s="127"/>
    </row>
    <row r="288" spans="14:14" x14ac:dyDescent="0.25">
      <c r="N288" s="5"/>
    </row>
    <row r="290" spans="13:14" ht="15" x14ac:dyDescent="0.25">
      <c r="N290" s="109"/>
    </row>
    <row r="293" spans="13:14" x14ac:dyDescent="0.25">
      <c r="M293" s="1"/>
    </row>
    <row r="294" spans="13:14" x14ac:dyDescent="0.25">
      <c r="M294" s="1"/>
    </row>
    <row r="295" spans="13:14" x14ac:dyDescent="0.25">
      <c r="M295" s="1"/>
    </row>
    <row r="296" spans="13:14" ht="57.6" customHeight="1" x14ac:dyDescent="0.25">
      <c r="M296" s="1"/>
    </row>
    <row r="297" spans="13:14" ht="13.2" x14ac:dyDescent="0.25">
      <c r="M297" s="120"/>
    </row>
    <row r="308" spans="2:13" ht="13.2" x14ac:dyDescent="0.25">
      <c r="B308" s="121"/>
      <c r="C308" s="110"/>
      <c r="D308" s="111"/>
      <c r="E308" s="110"/>
      <c r="G308" s="1"/>
      <c r="H308" s="112"/>
      <c r="I308" s="113"/>
      <c r="J308" s="122"/>
      <c r="K308" s="1"/>
      <c r="L308" s="1"/>
      <c r="M308" s="121"/>
    </row>
    <row r="309" spans="2:13" ht="13.2" x14ac:dyDescent="0.25">
      <c r="B309" s="121"/>
      <c r="C309" s="121"/>
      <c r="D309" s="121"/>
      <c r="E309" s="121"/>
      <c r="F309" s="121"/>
      <c r="G309" s="121"/>
      <c r="H309" s="121"/>
      <c r="I309" s="121"/>
      <c r="J309" s="121"/>
      <c r="K309" s="121"/>
      <c r="L309" s="121"/>
      <c r="M309" s="121"/>
    </row>
  </sheetData>
  <mergeCells count="140">
    <mergeCell ref="A187:L202"/>
    <mergeCell ref="B11:M11"/>
    <mergeCell ref="B157:C157"/>
    <mergeCell ref="B158:C158"/>
    <mergeCell ref="B159:C159"/>
    <mergeCell ref="B160:C160"/>
    <mergeCell ref="B161:C161"/>
    <mergeCell ref="B162:C162"/>
    <mergeCell ref="H182:K182"/>
    <mergeCell ref="B166:C166"/>
    <mergeCell ref="B167:C167"/>
    <mergeCell ref="B168:C168"/>
    <mergeCell ref="B169:C169"/>
    <mergeCell ref="B170:C170"/>
    <mergeCell ref="B171:C171"/>
    <mergeCell ref="B172:C172"/>
    <mergeCell ref="B173:C173"/>
    <mergeCell ref="B174:C174"/>
    <mergeCell ref="B175:C175"/>
    <mergeCell ref="B176:C176"/>
    <mergeCell ref="B148:C148"/>
    <mergeCell ref="B152:C152"/>
    <mergeCell ref="B153:C153"/>
    <mergeCell ref="B154:C154"/>
    <mergeCell ref="B155:C155"/>
    <mergeCell ref="B156:C156"/>
    <mergeCell ref="B142:C142"/>
    <mergeCell ref="B143:C143"/>
    <mergeCell ref="B144:C144"/>
    <mergeCell ref="B145:C145"/>
    <mergeCell ref="B146:C146"/>
    <mergeCell ref="B147:C147"/>
    <mergeCell ref="B133:C133"/>
    <mergeCell ref="B134:C134"/>
    <mergeCell ref="B138:C138"/>
    <mergeCell ref="B139:C139"/>
    <mergeCell ref="B140:C140"/>
    <mergeCell ref="B141:C141"/>
    <mergeCell ref="B127:C127"/>
    <mergeCell ref="B128:C128"/>
    <mergeCell ref="B129:C129"/>
    <mergeCell ref="B130:C130"/>
    <mergeCell ref="B131:C131"/>
    <mergeCell ref="B132:C132"/>
    <mergeCell ref="B118:C118"/>
    <mergeCell ref="B119:C119"/>
    <mergeCell ref="B120:C120"/>
    <mergeCell ref="B124:C124"/>
    <mergeCell ref="B125:C125"/>
    <mergeCell ref="B126:C126"/>
    <mergeCell ref="B112:C112"/>
    <mergeCell ref="B113:C113"/>
    <mergeCell ref="B114:C114"/>
    <mergeCell ref="B115:C115"/>
    <mergeCell ref="B116:C116"/>
    <mergeCell ref="B117:C117"/>
    <mergeCell ref="B103:C103"/>
    <mergeCell ref="B104:C104"/>
    <mergeCell ref="B105:C105"/>
    <mergeCell ref="B106:C106"/>
    <mergeCell ref="B110:C110"/>
    <mergeCell ref="B111:C111"/>
    <mergeCell ref="B97:C97"/>
    <mergeCell ref="B98:C98"/>
    <mergeCell ref="B99:C99"/>
    <mergeCell ref="B100:C100"/>
    <mergeCell ref="B101:C101"/>
    <mergeCell ref="B102:C102"/>
    <mergeCell ref="B88:C88"/>
    <mergeCell ref="B89:C89"/>
    <mergeCell ref="B90:C90"/>
    <mergeCell ref="B91:C91"/>
    <mergeCell ref="B92:C92"/>
    <mergeCell ref="B96:C96"/>
    <mergeCell ref="B82:C82"/>
    <mergeCell ref="B83:C83"/>
    <mergeCell ref="B84:C84"/>
    <mergeCell ref="B85:C85"/>
    <mergeCell ref="B86:C86"/>
    <mergeCell ref="B87:C87"/>
    <mergeCell ref="B73:C73"/>
    <mergeCell ref="B74:C74"/>
    <mergeCell ref="B75:C75"/>
    <mergeCell ref="B76:C76"/>
    <mergeCell ref="B77:C77"/>
    <mergeCell ref="B78:C78"/>
    <mergeCell ref="B64:C64"/>
    <mergeCell ref="B68:C68"/>
    <mergeCell ref="B69:C69"/>
    <mergeCell ref="B70:C70"/>
    <mergeCell ref="B71:C71"/>
    <mergeCell ref="B72:C72"/>
    <mergeCell ref="B58:C58"/>
    <mergeCell ref="B59:C59"/>
    <mergeCell ref="B60:C60"/>
    <mergeCell ref="B61:C61"/>
    <mergeCell ref="B62:C62"/>
    <mergeCell ref="B63:C63"/>
    <mergeCell ref="B49:C49"/>
    <mergeCell ref="B50:C50"/>
    <mergeCell ref="B54:C54"/>
    <mergeCell ref="B55:C55"/>
    <mergeCell ref="B56:C56"/>
    <mergeCell ref="B57:C57"/>
    <mergeCell ref="B45:C45"/>
    <mergeCell ref="B46:C46"/>
    <mergeCell ref="B47:C47"/>
    <mergeCell ref="B48:C48"/>
    <mergeCell ref="B27:C27"/>
    <mergeCell ref="E19:F19"/>
    <mergeCell ref="B43:C43"/>
    <mergeCell ref="B44:C44"/>
    <mergeCell ref="N19:O19"/>
    <mergeCell ref="N17:O17"/>
    <mergeCell ref="E18:F18"/>
    <mergeCell ref="G18:H18"/>
    <mergeCell ref="I18:J18"/>
    <mergeCell ref="L18:M18"/>
    <mergeCell ref="N18:O18"/>
    <mergeCell ref="B28:C28"/>
    <mergeCell ref="B29:C29"/>
    <mergeCell ref="B34:C34"/>
    <mergeCell ref="B35:C35"/>
    <mergeCell ref="B36:C36"/>
    <mergeCell ref="B40:C40"/>
    <mergeCell ref="B41:C41"/>
    <mergeCell ref="B42:C42"/>
    <mergeCell ref="B30:C30"/>
    <mergeCell ref="B31:C31"/>
    <mergeCell ref="B32:C32"/>
    <mergeCell ref="B33:C33"/>
    <mergeCell ref="B13:C13"/>
    <mergeCell ref="C15:D15"/>
    <mergeCell ref="B16:E16"/>
    <mergeCell ref="D17:J17"/>
    <mergeCell ref="L17:M17"/>
    <mergeCell ref="G19:H19"/>
    <mergeCell ref="I19:J19"/>
    <mergeCell ref="L19:M19"/>
    <mergeCell ref="B26:C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C2355-0C46-4852-83C7-F56A0F73B69A}">
  <dimension ref="A1:U39"/>
  <sheetViews>
    <sheetView workbookViewId="0">
      <selection activeCell="D43" sqref="D43"/>
    </sheetView>
  </sheetViews>
  <sheetFormatPr baseColWidth="10" defaultColWidth="11.44140625" defaultRowHeight="13.2" x14ac:dyDescent="0.25"/>
  <cols>
    <col min="1" max="1" width="19.44140625" customWidth="1"/>
    <col min="4" max="13" width="13.5546875" customWidth="1"/>
    <col min="14" max="14" width="2.5546875" customWidth="1"/>
    <col min="15" max="15" width="12.44140625" bestFit="1" customWidth="1"/>
  </cols>
  <sheetData>
    <row r="1" spans="1:21" ht="13.8" thickBot="1" x14ac:dyDescent="0.3">
      <c r="A1" s="73" t="s">
        <v>54</v>
      </c>
      <c r="B1" s="74">
        <v>3.95E-2</v>
      </c>
    </row>
    <row r="2" spans="1:21" ht="14.4" thickBot="1" x14ac:dyDescent="0.3">
      <c r="O2" s="192" t="s">
        <v>2</v>
      </c>
      <c r="P2" s="193"/>
      <c r="Q2" s="193"/>
      <c r="R2" s="193"/>
      <c r="S2" s="194"/>
    </row>
    <row r="3" spans="1:21" x14ac:dyDescent="0.25">
      <c r="O3" s="75" t="s">
        <v>3</v>
      </c>
      <c r="P3" s="76" t="s">
        <v>4</v>
      </c>
      <c r="Q3" s="77" t="s">
        <v>5</v>
      </c>
      <c r="R3" s="78" t="s">
        <v>55</v>
      </c>
      <c r="S3" s="76" t="s">
        <v>56</v>
      </c>
    </row>
    <row r="4" spans="1:21" s="2" customFormat="1" x14ac:dyDescent="0.25">
      <c r="B4" s="45" t="s">
        <v>57</v>
      </c>
      <c r="D4" s="46">
        <v>12</v>
      </c>
      <c r="E4" s="46">
        <v>24</v>
      </c>
      <c r="F4" s="46">
        <v>36</v>
      </c>
      <c r="G4" s="46">
        <v>48</v>
      </c>
      <c r="H4" s="46">
        <v>60</v>
      </c>
      <c r="I4" s="46">
        <v>72</v>
      </c>
      <c r="J4" s="46">
        <v>84</v>
      </c>
      <c r="K4" s="46">
        <v>96</v>
      </c>
      <c r="L4" s="46">
        <v>108</v>
      </c>
      <c r="M4" s="46">
        <v>120</v>
      </c>
      <c r="N4" s="47"/>
      <c r="O4" s="79" t="s">
        <v>58</v>
      </c>
      <c r="P4" s="80">
        <v>-0.02</v>
      </c>
      <c r="Q4" s="81">
        <v>-0.03</v>
      </c>
      <c r="R4" s="82">
        <v>-3.5000000000000003E-2</v>
      </c>
      <c r="S4" s="80">
        <v>-3.5000000000000003E-2</v>
      </c>
    </row>
    <row r="5" spans="1:21" s="2" customFormat="1" x14ac:dyDescent="0.25">
      <c r="B5" s="182" t="s">
        <v>59</v>
      </c>
      <c r="C5" s="182"/>
      <c r="D5" s="48">
        <f t="shared" ref="D5:D10" si="0">+D15*(1+$B$1)</f>
        <v>5.9992032888570586E-2</v>
      </c>
      <c r="E5" s="48">
        <f t="shared" ref="E5:M5" si="1">+E15*(1+$B$1)</f>
        <v>8.4320325202035973E-2</v>
      </c>
      <c r="F5" s="48">
        <f t="shared" si="1"/>
        <v>0.10525929538992199</v>
      </c>
      <c r="G5" s="48">
        <f t="shared" si="1"/>
        <v>0.13811522941236032</v>
      </c>
      <c r="H5" s="48">
        <f t="shared" si="1"/>
        <v>0.17820778783873564</v>
      </c>
      <c r="I5" s="48">
        <f t="shared" si="1"/>
        <v>0.21279860268782361</v>
      </c>
      <c r="J5" s="48">
        <f t="shared" si="1"/>
        <v>0.25663794304911486</v>
      </c>
      <c r="K5" s="48">
        <f t="shared" si="1"/>
        <v>0.30423594827700684</v>
      </c>
      <c r="L5" s="48">
        <f t="shared" si="1"/>
        <v>0.3434735007908693</v>
      </c>
      <c r="M5" s="48">
        <f t="shared" si="1"/>
        <v>0.41258659045877832</v>
      </c>
      <c r="N5"/>
      <c r="O5" s="79" t="s">
        <v>60</v>
      </c>
      <c r="P5" s="80">
        <v>5.0000000000000001E-3</v>
      </c>
      <c r="Q5" s="81">
        <v>5.0000000000000001E-3</v>
      </c>
      <c r="R5" s="82">
        <v>5.0000000000000001E-3</v>
      </c>
      <c r="S5" s="80">
        <v>5.0000000000000001E-3</v>
      </c>
      <c r="T5"/>
      <c r="U5"/>
    </row>
    <row r="6" spans="1:21" s="2" customFormat="1" x14ac:dyDescent="0.25">
      <c r="B6" s="183" t="s">
        <v>61</v>
      </c>
      <c r="C6" s="183"/>
      <c r="D6" s="49">
        <f t="shared" si="0"/>
        <v>4.6287567503004189E-2</v>
      </c>
      <c r="E6" s="49">
        <f t="shared" ref="E6:M6" si="2">+E16*(1+$B$1)</f>
        <v>5.5913263217591991E-2</v>
      </c>
      <c r="F6" s="49">
        <f t="shared" si="2"/>
        <v>6.2324534365279287E-2</v>
      </c>
      <c r="G6" s="49">
        <f t="shared" si="2"/>
        <v>7.7719166147853805E-2</v>
      </c>
      <c r="H6" s="49">
        <f t="shared" si="2"/>
        <v>9.8848395223400623E-2</v>
      </c>
      <c r="I6" s="49">
        <f t="shared" si="2"/>
        <v>0.11468746166141153</v>
      </c>
      <c r="J6" s="49">
        <f t="shared" si="2"/>
        <v>0.13855590136638665</v>
      </c>
      <c r="K6" s="49">
        <f t="shared" si="2"/>
        <v>0.16295490298984266</v>
      </c>
      <c r="L6" s="49">
        <f t="shared" si="2"/>
        <v>0.17712859167311068</v>
      </c>
      <c r="M6" s="49">
        <f t="shared" si="2"/>
        <v>0.20664826898676816</v>
      </c>
      <c r="N6"/>
      <c r="O6" s="79" t="s">
        <v>62</v>
      </c>
      <c r="P6" s="83">
        <v>1.2500000000000001E-2</v>
      </c>
      <c r="Q6" s="84">
        <v>1.4999999999999999E-2</v>
      </c>
      <c r="R6" s="85">
        <v>1.4999999999999999E-2</v>
      </c>
      <c r="S6" s="83">
        <v>7.4999999999999997E-3</v>
      </c>
      <c r="T6"/>
      <c r="U6"/>
    </row>
    <row r="7" spans="1:21" s="2" customFormat="1" ht="13.8" thickBot="1" x14ac:dyDescent="0.3">
      <c r="B7" s="184" t="s">
        <v>63</v>
      </c>
      <c r="C7" s="185"/>
      <c r="D7" s="50">
        <f t="shared" si="0"/>
        <v>2.6159817192440021E-2</v>
      </c>
      <c r="E7" s="50">
        <f t="shared" ref="E7:M7" si="3">+E17*(1+$B$1)</f>
        <v>3.1226672682100793E-2</v>
      </c>
      <c r="F7" s="50">
        <f t="shared" si="3"/>
        <v>3.4125176226354685E-2</v>
      </c>
      <c r="G7" s="50">
        <f t="shared" si="3"/>
        <v>4.672392200504711E-2</v>
      </c>
      <c r="H7" s="50">
        <f t="shared" si="3"/>
        <v>6.2870387966505764E-2</v>
      </c>
      <c r="I7" s="50">
        <f t="shared" si="3"/>
        <v>7.1584983304331468E-2</v>
      </c>
      <c r="J7" s="50">
        <f t="shared" si="3"/>
        <v>8.6426086391404172E-2</v>
      </c>
      <c r="K7" s="50">
        <f t="shared" si="3"/>
        <v>0.10151871731714064</v>
      </c>
      <c r="L7" s="50">
        <f t="shared" si="3"/>
        <v>0.11158120797640035</v>
      </c>
      <c r="M7" s="50">
        <f t="shared" si="3"/>
        <v>0.13107515272655612</v>
      </c>
      <c r="N7"/>
      <c r="O7" s="86" t="s">
        <v>7</v>
      </c>
      <c r="P7" s="87">
        <v>5.0000000000000001E-3</v>
      </c>
      <c r="Q7" s="88">
        <v>0.01</v>
      </c>
      <c r="R7" s="89">
        <v>0.01</v>
      </c>
      <c r="S7" s="87">
        <v>0.01</v>
      </c>
      <c r="T7"/>
      <c r="U7"/>
    </row>
    <row r="8" spans="1:21" s="2" customFormat="1" x14ac:dyDescent="0.25">
      <c r="B8" s="186" t="s">
        <v>64</v>
      </c>
      <c r="C8" s="187"/>
      <c r="D8" s="51">
        <f t="shared" si="0"/>
        <v>3.935781183349784E-2</v>
      </c>
      <c r="E8" s="51">
        <f t="shared" ref="E8:M8" si="4">+E18*(1+$B$1)</f>
        <v>5.8351927815311629E-2</v>
      </c>
      <c r="F8" s="51">
        <f t="shared" si="4"/>
        <v>7.4849758959554313E-2</v>
      </c>
      <c r="G8" s="51">
        <f t="shared" si="4"/>
        <v>0.10372981393783556</v>
      </c>
      <c r="H8" s="51">
        <f t="shared" si="4"/>
        <v>0.13712905679513188</v>
      </c>
      <c r="I8" s="51">
        <f t="shared" si="4"/>
        <v>0.1622174328217412</v>
      </c>
      <c r="J8" s="51">
        <f t="shared" si="4"/>
        <v>0.19381261004304437</v>
      </c>
      <c r="K8" s="51">
        <f t="shared" si="4"/>
        <v>0.2279727118429139</v>
      </c>
      <c r="L8" s="51">
        <f t="shared" si="4"/>
        <v>0.25939603208816753</v>
      </c>
      <c r="M8" s="51">
        <f t="shared" si="4"/>
        <v>0.31098933314798488</v>
      </c>
      <c r="N8"/>
      <c r="O8"/>
      <c r="P8"/>
      <c r="Q8"/>
      <c r="R8"/>
      <c r="S8"/>
      <c r="T8"/>
      <c r="U8"/>
    </row>
    <row r="9" spans="1:21" s="2" customFormat="1" x14ac:dyDescent="0.25">
      <c r="B9" s="188" t="s">
        <v>65</v>
      </c>
      <c r="C9" s="189"/>
      <c r="D9" s="52">
        <f t="shared" si="0"/>
        <v>1.2554162318952055E-2</v>
      </c>
      <c r="E9" s="52">
        <f t="shared" ref="E9:M9" si="5">+E19*(1+$B$1)</f>
        <v>2.5547289329138037E-2</v>
      </c>
      <c r="F9" s="52">
        <f t="shared" si="5"/>
        <v>3.8130891463546118E-2</v>
      </c>
      <c r="G9" s="52">
        <f t="shared" si="5"/>
        <v>5.2089562324565956E-2</v>
      </c>
      <c r="H9" s="52">
        <f t="shared" si="5"/>
        <v>6.5777260315921099E-2</v>
      </c>
      <c r="I9" s="52">
        <f t="shared" si="5"/>
        <v>7.8915389912205189E-2</v>
      </c>
      <c r="J9" s="52">
        <f t="shared" si="5"/>
        <v>9.0868024775666273E-2</v>
      </c>
      <c r="K9" s="52">
        <f t="shared" si="5"/>
        <v>0.10392850354413338</v>
      </c>
      <c r="L9" s="52">
        <f t="shared" si="5"/>
        <v>0.119064516830114</v>
      </c>
      <c r="M9" s="52">
        <f t="shared" si="5"/>
        <v>0.13947778826262117</v>
      </c>
      <c r="N9"/>
      <c r="O9"/>
      <c r="P9"/>
      <c r="Q9"/>
      <c r="R9"/>
      <c r="S9"/>
      <c r="T9"/>
      <c r="U9"/>
    </row>
    <row r="10" spans="1:21" s="2" customFormat="1" x14ac:dyDescent="0.25">
      <c r="B10" s="180" t="s">
        <v>66</v>
      </c>
      <c r="C10" s="181"/>
      <c r="D10" s="53">
        <f t="shared" si="0"/>
        <v>5.3670288483380034E-2</v>
      </c>
      <c r="E10" s="53">
        <f t="shared" ref="E10:M10" si="6">+E20*(1+$B$1)</f>
        <v>6.438755320323851E-2</v>
      </c>
      <c r="F10" s="53">
        <f t="shared" si="6"/>
        <v>7.0566956419593568E-2</v>
      </c>
      <c r="G10" s="53">
        <f t="shared" si="6"/>
        <v>9.7845864743919389E-2</v>
      </c>
      <c r="H10" s="53">
        <f t="shared" si="6"/>
        <v>0.13383531993281683</v>
      </c>
      <c r="I10" s="53">
        <f t="shared" si="6"/>
        <v>0.15375851983139413</v>
      </c>
      <c r="J10" s="53">
        <f t="shared" si="6"/>
        <v>0.18852665154522258</v>
      </c>
      <c r="K10" s="53">
        <f t="shared" si="6"/>
        <v>0.22501239331627043</v>
      </c>
      <c r="L10" s="53">
        <f t="shared" si="6"/>
        <v>0.24999744953655004</v>
      </c>
      <c r="M10" s="53">
        <f t="shared" si="6"/>
        <v>0.29997554925584691</v>
      </c>
      <c r="N10"/>
      <c r="O10"/>
      <c r="P10"/>
      <c r="Q10"/>
      <c r="R10"/>
      <c r="S10"/>
      <c r="T10"/>
      <c r="U10"/>
    </row>
    <row r="11" spans="1:21" s="2" customFormat="1" x14ac:dyDescent="0.25">
      <c r="B11" s="190" t="s">
        <v>67</v>
      </c>
      <c r="C11" s="191"/>
      <c r="D11" s="54"/>
      <c r="G11" s="47"/>
      <c r="H11" s="47"/>
      <c r="I11" s="47"/>
      <c r="J11" s="47"/>
      <c r="K11" s="47"/>
      <c r="L11" s="47"/>
      <c r="M11" s="47"/>
      <c r="N11"/>
      <c r="O11"/>
      <c r="P11"/>
      <c r="Q11"/>
      <c r="R11"/>
      <c r="S11"/>
      <c r="T11"/>
      <c r="U11"/>
    </row>
    <row r="12" spans="1:21" s="2" customFormat="1" x14ac:dyDescent="0.25">
      <c r="G12" s="55"/>
      <c r="H12" s="55"/>
      <c r="I12" s="55"/>
      <c r="J12" s="55"/>
      <c r="K12" s="55"/>
      <c r="L12" s="55"/>
      <c r="M12" s="55"/>
      <c r="N12"/>
      <c r="O12"/>
      <c r="P12"/>
      <c r="Q12"/>
      <c r="R12"/>
      <c r="S12"/>
      <c r="T12"/>
      <c r="U12"/>
    </row>
    <row r="13" spans="1:21" s="2" customFormat="1" x14ac:dyDescent="0.25">
      <c r="G13" s="55"/>
      <c r="H13" s="55"/>
      <c r="I13" s="55"/>
      <c r="J13" s="55"/>
      <c r="K13" s="55"/>
      <c r="L13" s="55"/>
      <c r="M13" s="55"/>
      <c r="N13"/>
      <c r="O13"/>
      <c r="P13"/>
      <c r="Q13"/>
      <c r="R13"/>
      <c r="S13"/>
      <c r="T13"/>
      <c r="U13"/>
    </row>
    <row r="14" spans="1:21" s="2" customFormat="1" x14ac:dyDescent="0.25">
      <c r="B14" s="45" t="s">
        <v>68</v>
      </c>
      <c r="G14" s="55"/>
      <c r="H14" s="55"/>
      <c r="I14" s="55"/>
      <c r="J14" s="55"/>
      <c r="K14" s="55"/>
      <c r="L14" s="55"/>
      <c r="M14" s="55"/>
      <c r="N14"/>
      <c r="O14"/>
      <c r="P14"/>
      <c r="Q14"/>
      <c r="R14"/>
      <c r="S14"/>
      <c r="T14"/>
      <c r="U14"/>
    </row>
    <row r="15" spans="1:21" s="2" customFormat="1" x14ac:dyDescent="0.25">
      <c r="B15" s="182" t="s">
        <v>59</v>
      </c>
      <c r="C15" s="182"/>
      <c r="D15" s="48">
        <f t="shared" ref="D15:M20" si="7">(1*D25)/(1-D25)</f>
        <v>5.7712393351198252E-2</v>
      </c>
      <c r="E15" s="48">
        <f t="shared" si="7"/>
        <v>8.111623396059256E-2</v>
      </c>
      <c r="F15" s="48">
        <f t="shared" si="7"/>
        <v>0.10125954342464837</v>
      </c>
      <c r="G15" s="48">
        <f t="shared" si="7"/>
        <v>0.13286698356167417</v>
      </c>
      <c r="H15" s="48">
        <f t="shared" si="7"/>
        <v>0.17143606333692701</v>
      </c>
      <c r="I15" s="48">
        <f t="shared" si="7"/>
        <v>0.20471246049814679</v>
      </c>
      <c r="J15" s="48">
        <f t="shared" si="7"/>
        <v>0.24688594809919656</v>
      </c>
      <c r="K15" s="48">
        <f t="shared" si="7"/>
        <v>0.29267527491775547</v>
      </c>
      <c r="L15" s="48">
        <f t="shared" si="7"/>
        <v>0.33042183818265441</v>
      </c>
      <c r="M15" s="48">
        <f t="shared" si="7"/>
        <v>0.39690869693004166</v>
      </c>
      <c r="N15"/>
      <c r="O15"/>
      <c r="P15"/>
      <c r="Q15"/>
      <c r="R15"/>
      <c r="S15"/>
      <c r="T15"/>
      <c r="U15"/>
    </row>
    <row r="16" spans="1:21" s="2" customFormat="1" x14ac:dyDescent="0.25">
      <c r="B16" s="183" t="s">
        <v>61</v>
      </c>
      <c r="C16" s="183"/>
      <c r="D16" s="49">
        <f t="shared" si="7"/>
        <v>4.4528684466574493E-2</v>
      </c>
      <c r="E16" s="49">
        <f t="shared" si="7"/>
        <v>5.3788613003936496E-2</v>
      </c>
      <c r="F16" s="49">
        <f t="shared" si="7"/>
        <v>5.9956262015660684E-2</v>
      </c>
      <c r="G16" s="49">
        <f t="shared" si="7"/>
        <v>7.4765912600147949E-2</v>
      </c>
      <c r="H16" s="49">
        <f t="shared" si="7"/>
        <v>9.5092251297162686E-2</v>
      </c>
      <c r="I16" s="49">
        <f t="shared" si="7"/>
        <v>0.11032944844772632</v>
      </c>
      <c r="J16" s="49">
        <f t="shared" si="7"/>
        <v>0.13329091040537436</v>
      </c>
      <c r="K16" s="49">
        <f t="shared" si="7"/>
        <v>0.15676277343900208</v>
      </c>
      <c r="L16" s="49">
        <f t="shared" si="7"/>
        <v>0.17039787558740804</v>
      </c>
      <c r="M16" s="49">
        <f t="shared" si="7"/>
        <v>0.19879583356110453</v>
      </c>
      <c r="N16"/>
      <c r="O16"/>
      <c r="P16"/>
      <c r="Q16"/>
      <c r="R16"/>
      <c r="S16"/>
      <c r="T16"/>
      <c r="U16"/>
    </row>
    <row r="17" spans="2:21" s="2" customFormat="1" x14ac:dyDescent="0.25">
      <c r="B17" s="184" t="s">
        <v>63</v>
      </c>
      <c r="C17" s="185"/>
      <c r="D17" s="50">
        <f t="shared" si="7"/>
        <v>2.5165769304896602E-2</v>
      </c>
      <c r="E17" s="50">
        <f t="shared" si="7"/>
        <v>3.0040089160270119E-2</v>
      </c>
      <c r="F17" s="50">
        <f>(1*F27)/(1-F27)</f>
        <v>3.2828452358205563E-2</v>
      </c>
      <c r="G17" s="50">
        <f t="shared" si="7"/>
        <v>4.494845791731323E-2</v>
      </c>
      <c r="H17" s="50">
        <f>(1*H27)/(1-H27)</f>
        <v>6.048137370515224E-2</v>
      </c>
      <c r="I17" s="50">
        <f t="shared" si="7"/>
        <v>6.8864822803589673E-2</v>
      </c>
      <c r="J17" s="50">
        <f t="shared" si="7"/>
        <v>8.3141978250509063E-2</v>
      </c>
      <c r="K17" s="50">
        <f t="shared" si="7"/>
        <v>9.7661103720193015E-2</v>
      </c>
      <c r="L17" s="50">
        <f t="shared" si="7"/>
        <v>0.10734122941452655</v>
      </c>
      <c r="M17" s="50">
        <f>(1*M27)/(1-M27)</f>
        <v>0.12609442301737001</v>
      </c>
      <c r="N17"/>
      <c r="O17"/>
      <c r="P17"/>
      <c r="Q17"/>
      <c r="R17"/>
      <c r="S17"/>
      <c r="T17"/>
      <c r="U17"/>
    </row>
    <row r="18" spans="2:21" s="2" customFormat="1" x14ac:dyDescent="0.25">
      <c r="B18" s="186" t="s">
        <v>64</v>
      </c>
      <c r="C18" s="187"/>
      <c r="D18" s="51">
        <f t="shared" si="7"/>
        <v>3.7862252846077762E-2</v>
      </c>
      <c r="E18" s="51">
        <f t="shared" si="7"/>
        <v>5.6134610692940477E-2</v>
      </c>
      <c r="F18" s="51">
        <f t="shared" si="7"/>
        <v>7.2005540124631368E-2</v>
      </c>
      <c r="G18" s="51">
        <f t="shared" si="7"/>
        <v>9.9788180796378606E-2</v>
      </c>
      <c r="H18" s="51">
        <f t="shared" si="7"/>
        <v>0.13191828455520141</v>
      </c>
      <c r="I18" s="51">
        <f t="shared" si="7"/>
        <v>0.15605332642784145</v>
      </c>
      <c r="J18" s="51">
        <f t="shared" si="7"/>
        <v>0.18644791730932597</v>
      </c>
      <c r="K18" s="51">
        <f t="shared" si="7"/>
        <v>0.21930996810285125</v>
      </c>
      <c r="L18" s="51">
        <f t="shared" si="7"/>
        <v>0.24953923240804954</v>
      </c>
      <c r="M18" s="51">
        <f t="shared" si="7"/>
        <v>0.29917203766039907</v>
      </c>
      <c r="N18"/>
      <c r="O18"/>
      <c r="P18"/>
      <c r="Q18"/>
      <c r="R18"/>
      <c r="S18"/>
      <c r="T18"/>
      <c r="U18"/>
    </row>
    <row r="19" spans="2:21" s="2" customFormat="1" x14ac:dyDescent="0.25">
      <c r="B19" s="188" t="s">
        <v>65</v>
      </c>
      <c r="C19" s="189"/>
      <c r="D19" s="52">
        <f t="shared" si="7"/>
        <v>1.2077116227948104E-2</v>
      </c>
      <c r="E19" s="52">
        <f>(1*E29)/(1-E29)</f>
        <v>2.4576516911147702E-2</v>
      </c>
      <c r="F19" s="52">
        <f t="shared" si="7"/>
        <v>3.668195426988563E-2</v>
      </c>
      <c r="G19" s="52">
        <f t="shared" si="7"/>
        <v>5.0110209066441515E-2</v>
      </c>
      <c r="H19" s="52">
        <f t="shared" si="7"/>
        <v>6.3277787701703794E-2</v>
      </c>
      <c r="I19" s="52">
        <f t="shared" si="7"/>
        <v>7.5916681012222403E-2</v>
      </c>
      <c r="J19" s="52">
        <f t="shared" si="7"/>
        <v>8.74151272493182E-2</v>
      </c>
      <c r="K19" s="52">
        <f t="shared" si="7"/>
        <v>9.9979320388776688E-2</v>
      </c>
      <c r="L19" s="52">
        <f t="shared" si="7"/>
        <v>0.11454017973074938</v>
      </c>
      <c r="M19" s="52">
        <f t="shared" si="7"/>
        <v>0.13417776648640803</v>
      </c>
      <c r="N19"/>
      <c r="O19"/>
      <c r="P19"/>
      <c r="Q19"/>
      <c r="R19"/>
      <c r="S19"/>
      <c r="T19"/>
      <c r="U19"/>
    </row>
    <row r="20" spans="2:21" s="2" customFormat="1" x14ac:dyDescent="0.25">
      <c r="B20" s="180" t="s">
        <v>66</v>
      </c>
      <c r="C20" s="181"/>
      <c r="D20" s="53">
        <f>(1*D30)/(1-D30)</f>
        <v>5.163086915188074E-2</v>
      </c>
      <c r="E20" s="53">
        <f>(1*E30)/(1-E30)</f>
        <v>6.1940888122403566E-2</v>
      </c>
      <c r="F20" s="53">
        <f t="shared" si="7"/>
        <v>6.7885479961128967E-2</v>
      </c>
      <c r="G20" s="53">
        <f t="shared" si="7"/>
        <v>9.4127816011466456E-2</v>
      </c>
      <c r="H20" s="53">
        <f t="shared" si="7"/>
        <v>0.12874970652507631</v>
      </c>
      <c r="I20" s="53">
        <f t="shared" si="7"/>
        <v>0.14791584399364513</v>
      </c>
      <c r="J20" s="53">
        <f t="shared" si="7"/>
        <v>0.18136282014932426</v>
      </c>
      <c r="K20" s="53">
        <f t="shared" si="7"/>
        <v>0.21646213883239096</v>
      </c>
      <c r="L20" s="53">
        <f t="shared" si="7"/>
        <v>0.24049778695194807</v>
      </c>
      <c r="M20" s="53">
        <f>(1*M30)/(1-M30)</f>
        <v>0.28857676696089168</v>
      </c>
      <c r="N20"/>
      <c r="O20"/>
      <c r="P20"/>
      <c r="Q20"/>
      <c r="R20"/>
      <c r="S20"/>
      <c r="T20"/>
      <c r="U20"/>
    </row>
    <row r="21" spans="2:21" s="2" customFormat="1" x14ac:dyDescent="0.25">
      <c r="B21" s="190" t="s">
        <v>67</v>
      </c>
      <c r="C21" s="191"/>
      <c r="G21" s="55"/>
      <c r="H21" s="55"/>
      <c r="I21" s="55"/>
      <c r="J21" s="55"/>
      <c r="K21" s="55"/>
      <c r="L21" s="55"/>
      <c r="M21" s="55"/>
      <c r="N21"/>
      <c r="O21"/>
      <c r="P21"/>
      <c r="Q21"/>
      <c r="R21"/>
      <c r="S21"/>
      <c r="T21"/>
      <c r="U21"/>
    </row>
    <row r="22" spans="2:21" s="2" customFormat="1" x14ac:dyDescent="0.25">
      <c r="G22" s="55"/>
      <c r="H22" s="55"/>
      <c r="I22" s="55"/>
      <c r="J22" s="55"/>
      <c r="K22" s="55"/>
      <c r="L22" s="55"/>
      <c r="M22" s="55"/>
      <c r="N22"/>
      <c r="O22"/>
      <c r="P22"/>
      <c r="Q22"/>
      <c r="R22"/>
      <c r="S22"/>
      <c r="T22"/>
      <c r="U22"/>
    </row>
    <row r="23" spans="2:21" s="2" customFormat="1" x14ac:dyDescent="0.25">
      <c r="G23" s="56"/>
      <c r="H23" s="56"/>
      <c r="I23" s="56"/>
      <c r="J23" s="56"/>
      <c r="K23" s="56"/>
      <c r="L23" s="56"/>
      <c r="M23" s="56"/>
      <c r="N23"/>
      <c r="O23"/>
      <c r="P23"/>
      <c r="Q23"/>
      <c r="R23"/>
      <c r="S23"/>
      <c r="T23"/>
      <c r="U23"/>
    </row>
    <row r="24" spans="2:21" s="2" customFormat="1" x14ac:dyDescent="0.25">
      <c r="B24" s="45" t="s">
        <v>69</v>
      </c>
      <c r="C24" s="45"/>
      <c r="G24" s="56"/>
      <c r="H24" s="56"/>
      <c r="I24" s="56"/>
      <c r="J24" s="56"/>
      <c r="K24" s="56"/>
      <c r="L24" s="56"/>
      <c r="M24" s="56"/>
      <c r="N24"/>
      <c r="O24"/>
      <c r="P24"/>
      <c r="Q24"/>
      <c r="R24"/>
      <c r="S24"/>
      <c r="T24"/>
      <c r="U24"/>
    </row>
    <row r="25" spans="2:21" s="2" customFormat="1" x14ac:dyDescent="0.25">
      <c r="B25" s="182" t="s">
        <v>70</v>
      </c>
      <c r="C25" s="182"/>
      <c r="D25" s="48">
        <f t="shared" ref="D25:M25" si="8">+D35+D38+D36</f>
        <v>5.4563408459595952E-2</v>
      </c>
      <c r="E25" s="48">
        <f t="shared" si="8"/>
        <v>7.5030076704545451E-2</v>
      </c>
      <c r="F25" s="48">
        <f t="shared" si="8"/>
        <v>9.1948845328282833E-2</v>
      </c>
      <c r="G25" s="48">
        <f t="shared" si="8"/>
        <v>0.11728383428030303</v>
      </c>
      <c r="H25" s="48">
        <f t="shared" si="8"/>
        <v>0.14634692297979798</v>
      </c>
      <c r="I25" s="48">
        <f t="shared" si="8"/>
        <v>0.16992640751262628</v>
      </c>
      <c r="J25" s="48">
        <f t="shared" si="8"/>
        <v>0.19800202935606059</v>
      </c>
      <c r="K25" s="48">
        <f t="shared" si="8"/>
        <v>0.22641051515151514</v>
      </c>
      <c r="L25" s="48">
        <f t="shared" si="8"/>
        <v>0.24835869999999999</v>
      </c>
      <c r="M25" s="48">
        <f t="shared" si="8"/>
        <v>0.28413359999999999</v>
      </c>
      <c r="N25"/>
      <c r="O25"/>
      <c r="P25"/>
      <c r="Q25"/>
      <c r="R25"/>
      <c r="S25"/>
      <c r="T25"/>
      <c r="U25"/>
    </row>
    <row r="26" spans="2:21" s="2" customFormat="1" x14ac:dyDescent="0.25">
      <c r="B26" s="183" t="s">
        <v>71</v>
      </c>
      <c r="C26" s="183"/>
      <c r="D26" s="49">
        <f>+D35+D38</f>
        <v>4.2630408459595953E-2</v>
      </c>
      <c r="E26" s="49">
        <f t="shared" ref="E26:L26" si="9">+E35+E38</f>
        <v>5.1043076704545456E-2</v>
      </c>
      <c r="F26" s="49">
        <f t="shared" si="9"/>
        <v>5.6564845328282834E-2</v>
      </c>
      <c r="G26" s="49">
        <f t="shared" si="9"/>
        <v>6.9564834280303037E-2</v>
      </c>
      <c r="H26" s="49">
        <f t="shared" si="9"/>
        <v>8.6834922979797974E-2</v>
      </c>
      <c r="I26" s="49">
        <f t="shared" si="9"/>
        <v>9.9366407512626265E-2</v>
      </c>
      <c r="J26" s="49">
        <f t="shared" si="9"/>
        <v>0.11761402935606061</v>
      </c>
      <c r="K26" s="49">
        <f t="shared" si="9"/>
        <v>0.13551851515151514</v>
      </c>
      <c r="L26" s="49">
        <f t="shared" si="9"/>
        <v>0.14558969999999999</v>
      </c>
      <c r="M26" s="49">
        <f>+M35+M38</f>
        <v>0.16582959999999999</v>
      </c>
      <c r="N26"/>
      <c r="O26"/>
      <c r="P26"/>
      <c r="Q26"/>
      <c r="R26"/>
      <c r="S26"/>
      <c r="T26"/>
      <c r="U26"/>
    </row>
    <row r="27" spans="2:21" s="2" customFormat="1" x14ac:dyDescent="0.25">
      <c r="B27" s="184" t="s">
        <v>63</v>
      </c>
      <c r="C27" s="185"/>
      <c r="D27" s="50">
        <f>+D35</f>
        <v>2.4548E-2</v>
      </c>
      <c r="E27" s="50">
        <f t="shared" ref="E27:L27" si="10">+E35</f>
        <v>2.9164000000000002E-2</v>
      </c>
      <c r="F27" s="50">
        <f t="shared" si="10"/>
        <v>3.1785000000000001E-2</v>
      </c>
      <c r="G27" s="50">
        <f t="shared" si="10"/>
        <v>4.3014999999999998E-2</v>
      </c>
      <c r="H27" s="50">
        <f t="shared" si="10"/>
        <v>5.7031999999999999E-2</v>
      </c>
      <c r="I27" s="50">
        <f t="shared" si="10"/>
        <v>6.4427999999999999E-2</v>
      </c>
      <c r="J27" s="50">
        <f t="shared" si="10"/>
        <v>7.6759999999999995E-2</v>
      </c>
      <c r="K27" s="50">
        <f t="shared" si="10"/>
        <v>8.8971999999999996E-2</v>
      </c>
      <c r="L27" s="50">
        <f t="shared" si="10"/>
        <v>9.6935999999999994E-2</v>
      </c>
      <c r="M27" s="50">
        <f>+M35</f>
        <v>0.11197500000000001</v>
      </c>
      <c r="N27"/>
      <c r="O27"/>
      <c r="P27"/>
      <c r="Q27"/>
      <c r="R27"/>
      <c r="S27"/>
      <c r="T27"/>
      <c r="U27"/>
    </row>
    <row r="28" spans="2:21" s="2" customFormat="1" x14ac:dyDescent="0.25">
      <c r="B28" s="186" t="s">
        <v>64</v>
      </c>
      <c r="C28" s="187"/>
      <c r="D28" s="51">
        <f>+D35+D36</f>
        <v>3.6481E-2</v>
      </c>
      <c r="E28" s="51">
        <f t="shared" ref="E28:L28" si="11">+E35+E36</f>
        <v>5.3151000000000004E-2</v>
      </c>
      <c r="F28" s="51">
        <f t="shared" si="11"/>
        <v>6.7169000000000006E-2</v>
      </c>
      <c r="G28" s="51">
        <f t="shared" si="11"/>
        <v>9.0733999999999995E-2</v>
      </c>
      <c r="H28" s="51">
        <f t="shared" si="11"/>
        <v>0.11654400000000001</v>
      </c>
      <c r="I28" s="51">
        <f t="shared" si="11"/>
        <v>0.134988</v>
      </c>
      <c r="J28" s="51">
        <f t="shared" si="11"/>
        <v>0.15714800000000001</v>
      </c>
      <c r="K28" s="51">
        <f t="shared" si="11"/>
        <v>0.179864</v>
      </c>
      <c r="L28" s="51">
        <f t="shared" si="11"/>
        <v>0.19970499999999999</v>
      </c>
      <c r="M28" s="51">
        <f>+M35+M36</f>
        <v>0.23027900000000001</v>
      </c>
      <c r="N28"/>
      <c r="O28"/>
      <c r="P28"/>
      <c r="Q28"/>
      <c r="R28"/>
      <c r="S28"/>
      <c r="T28"/>
      <c r="U28"/>
    </row>
    <row r="29" spans="2:21" s="2" customFormat="1" x14ac:dyDescent="0.25">
      <c r="B29" s="188" t="s">
        <v>65</v>
      </c>
      <c r="C29" s="189"/>
      <c r="D29" s="52">
        <f>+D36</f>
        <v>1.1932999999999999E-2</v>
      </c>
      <c r="E29" s="52">
        <f t="shared" ref="E29:L29" si="12">+E36</f>
        <v>2.3987000000000001E-2</v>
      </c>
      <c r="F29" s="52">
        <f t="shared" si="12"/>
        <v>3.5383999999999999E-2</v>
      </c>
      <c r="G29" s="52">
        <f t="shared" si="12"/>
        <v>4.7718999999999998E-2</v>
      </c>
      <c r="H29" s="52">
        <f t="shared" si="12"/>
        <v>5.9512000000000002E-2</v>
      </c>
      <c r="I29" s="52">
        <f t="shared" si="12"/>
        <v>7.0559999999999998E-2</v>
      </c>
      <c r="J29" s="52">
        <f t="shared" si="12"/>
        <v>8.0388000000000001E-2</v>
      </c>
      <c r="K29" s="52">
        <f t="shared" si="12"/>
        <v>9.0892000000000001E-2</v>
      </c>
      <c r="L29" s="52">
        <f t="shared" si="12"/>
        <v>0.102769</v>
      </c>
      <c r="M29" s="52">
        <f>+M36</f>
        <v>0.11830400000000001</v>
      </c>
      <c r="N29"/>
      <c r="O29"/>
      <c r="P29"/>
      <c r="Q29"/>
      <c r="R29"/>
      <c r="S29"/>
      <c r="T29"/>
      <c r="U29"/>
    </row>
    <row r="30" spans="2:21" s="2" customFormat="1" x14ac:dyDescent="0.25">
      <c r="B30" s="180" t="s">
        <v>66</v>
      </c>
      <c r="C30" s="181"/>
      <c r="D30" s="53">
        <f>+D35+D35</f>
        <v>4.9096000000000001E-2</v>
      </c>
      <c r="E30" s="53">
        <f>+E35+E35</f>
        <v>5.8328000000000005E-2</v>
      </c>
      <c r="F30" s="53">
        <f t="shared" ref="F30:K30" si="13">+F35+F35</f>
        <v>6.3570000000000002E-2</v>
      </c>
      <c r="G30" s="53">
        <f t="shared" si="13"/>
        <v>8.6029999999999995E-2</v>
      </c>
      <c r="H30" s="53">
        <f t="shared" si="13"/>
        <v>0.114064</v>
      </c>
      <c r="I30" s="53">
        <f t="shared" si="13"/>
        <v>0.128856</v>
      </c>
      <c r="J30" s="53">
        <f t="shared" si="13"/>
        <v>0.15351999999999999</v>
      </c>
      <c r="K30" s="53">
        <f t="shared" si="13"/>
        <v>0.17794399999999999</v>
      </c>
      <c r="L30" s="53">
        <f>+L35+L35</f>
        <v>0.19387199999999999</v>
      </c>
      <c r="M30" s="53">
        <f>+M35+M35</f>
        <v>0.22395000000000001</v>
      </c>
      <c r="N30"/>
      <c r="O30"/>
      <c r="P30"/>
      <c r="Q30"/>
      <c r="R30"/>
      <c r="S30"/>
      <c r="T30"/>
      <c r="U30"/>
    </row>
    <row r="31" spans="2:21" s="2" customFormat="1" x14ac:dyDescent="0.25">
      <c r="B31" s="190" t="s">
        <v>67</v>
      </c>
      <c r="C31" s="191"/>
      <c r="G31" s="56"/>
      <c r="H31" s="56"/>
      <c r="I31" s="56"/>
      <c r="J31" s="56"/>
      <c r="K31" s="56"/>
      <c r="L31" s="56"/>
      <c r="M31" s="56"/>
      <c r="N31"/>
      <c r="O31"/>
      <c r="P31"/>
      <c r="Q31"/>
      <c r="R31"/>
      <c r="S31"/>
      <c r="T31"/>
      <c r="U31"/>
    </row>
    <row r="32" spans="2:21" s="2" customFormat="1" x14ac:dyDescent="0.25">
      <c r="G32" s="56"/>
      <c r="H32" s="56"/>
      <c r="I32" s="56"/>
      <c r="J32" s="56"/>
      <c r="K32" s="56"/>
      <c r="L32" s="56"/>
      <c r="M32" s="56"/>
      <c r="N32"/>
      <c r="O32"/>
      <c r="P32"/>
      <c r="Q32"/>
      <c r="R32"/>
      <c r="S32"/>
      <c r="T32"/>
      <c r="U32"/>
    </row>
    <row r="33" spans="2:21" s="2" customFormat="1" x14ac:dyDescent="0.25">
      <c r="D33"/>
      <c r="N33"/>
      <c r="O33"/>
      <c r="P33"/>
      <c r="Q33"/>
      <c r="R33"/>
      <c r="S33"/>
      <c r="T33"/>
      <c r="U33"/>
    </row>
    <row r="34" spans="2:21" s="2" customFormat="1" x14ac:dyDescent="0.25">
      <c r="D34" s="5" t="s">
        <v>72</v>
      </c>
      <c r="E34" s="5" t="s">
        <v>73</v>
      </c>
      <c r="F34" s="5" t="s">
        <v>74</v>
      </c>
      <c r="G34" s="5" t="s">
        <v>75</v>
      </c>
      <c r="H34" s="5" t="s">
        <v>76</v>
      </c>
      <c r="I34" s="5" t="s">
        <v>77</v>
      </c>
      <c r="J34" s="5" t="s">
        <v>78</v>
      </c>
      <c r="K34" s="57" t="s">
        <v>79</v>
      </c>
      <c r="L34" s="57" t="s">
        <v>80</v>
      </c>
      <c r="M34" s="57" t="s">
        <v>81</v>
      </c>
      <c r="N34"/>
      <c r="O34"/>
      <c r="P34"/>
      <c r="Q34"/>
      <c r="R34"/>
      <c r="S34"/>
      <c r="T34"/>
      <c r="U34"/>
    </row>
    <row r="35" spans="2:21" s="2" customFormat="1" x14ac:dyDescent="0.25">
      <c r="B35" s="58" t="s">
        <v>82</v>
      </c>
      <c r="D35" s="59">
        <v>2.4548E-2</v>
      </c>
      <c r="E35" s="60">
        <v>2.9164000000000002E-2</v>
      </c>
      <c r="F35" s="61">
        <v>3.1785000000000001E-2</v>
      </c>
      <c r="G35" s="61">
        <v>4.3014999999999998E-2</v>
      </c>
      <c r="H35" s="61">
        <v>5.7031999999999999E-2</v>
      </c>
      <c r="I35" s="61">
        <v>6.4427999999999999E-2</v>
      </c>
      <c r="J35" s="61">
        <v>7.6759999999999995E-2</v>
      </c>
      <c r="K35" s="61">
        <v>8.8971999999999996E-2</v>
      </c>
      <c r="L35" s="60">
        <v>9.6935999999999994E-2</v>
      </c>
      <c r="M35" s="60">
        <v>0.11197500000000001</v>
      </c>
      <c r="N35"/>
      <c r="O35"/>
      <c r="P35"/>
      <c r="Q35"/>
      <c r="R35"/>
      <c r="S35"/>
      <c r="T35"/>
      <c r="U35"/>
    </row>
    <row r="36" spans="2:21" s="2" customFormat="1" x14ac:dyDescent="0.25">
      <c r="B36" s="58" t="s">
        <v>83</v>
      </c>
      <c r="D36" s="62">
        <v>1.1932999999999999E-2</v>
      </c>
      <c r="E36" s="63">
        <v>2.3987000000000001E-2</v>
      </c>
      <c r="F36" s="63">
        <v>3.5383999999999999E-2</v>
      </c>
      <c r="G36" s="63">
        <v>4.7718999999999998E-2</v>
      </c>
      <c r="H36" s="63">
        <v>5.9512000000000002E-2</v>
      </c>
      <c r="I36" s="63">
        <v>7.0559999999999998E-2</v>
      </c>
      <c r="J36" s="63">
        <v>8.0388000000000001E-2</v>
      </c>
      <c r="K36" s="64">
        <v>9.0892000000000001E-2</v>
      </c>
      <c r="L36" s="64">
        <v>0.102769</v>
      </c>
      <c r="M36" s="64">
        <v>0.11830400000000001</v>
      </c>
      <c r="N36"/>
      <c r="O36"/>
      <c r="P36"/>
      <c r="Q36"/>
      <c r="R36"/>
      <c r="S36"/>
      <c r="T36"/>
      <c r="U36"/>
    </row>
    <row r="37" spans="2:21" s="2" customFormat="1" x14ac:dyDescent="0.25">
      <c r="B37" s="58" t="s">
        <v>84</v>
      </c>
      <c r="C37" s="2" t="s">
        <v>85</v>
      </c>
      <c r="D37" s="65">
        <v>1.2869298187200002E-2</v>
      </c>
      <c r="E37" s="66">
        <v>1.2869298187200002E-2</v>
      </c>
      <c r="F37" s="66">
        <v>1.2869298187200002E-2</v>
      </c>
      <c r="G37" s="67">
        <v>2.5738474507200005E-2</v>
      </c>
      <c r="H37" s="67">
        <v>3.8607894561600013E-2</v>
      </c>
      <c r="I37" s="67">
        <v>5.1477314616000011E-2</v>
      </c>
      <c r="J37" s="67">
        <v>6.4346490936000006E-2</v>
      </c>
      <c r="K37" s="67">
        <v>7.4245951080000011E-2</v>
      </c>
      <c r="L37" s="67">
        <v>8.6620276260000018E-2</v>
      </c>
      <c r="M37" s="66">
        <v>0.10394440182</v>
      </c>
      <c r="N37"/>
      <c r="O37"/>
      <c r="P37"/>
      <c r="Q37"/>
      <c r="R37"/>
      <c r="S37"/>
      <c r="T37"/>
      <c r="U37"/>
    </row>
    <row r="38" spans="2:21" s="2" customFormat="1" x14ac:dyDescent="0.25">
      <c r="B38" s="58" t="s">
        <v>86</v>
      </c>
      <c r="D38" s="68">
        <v>1.8082408459595953E-2</v>
      </c>
      <c r="E38" s="69">
        <v>2.1879076704545457E-2</v>
      </c>
      <c r="F38" s="69">
        <v>2.4779845328282833E-2</v>
      </c>
      <c r="G38" s="69">
        <v>2.6549834280303036E-2</v>
      </c>
      <c r="H38" s="69">
        <v>2.9802922979797981E-2</v>
      </c>
      <c r="I38" s="69">
        <v>3.4938407512626272E-2</v>
      </c>
      <c r="J38" s="69">
        <v>4.0854029356060605E-2</v>
      </c>
      <c r="K38" s="70">
        <v>4.6546515151515151E-2</v>
      </c>
      <c r="L38" s="70">
        <v>4.8653700000000001E-2</v>
      </c>
      <c r="M38" s="70">
        <v>5.3854599999999996E-2</v>
      </c>
      <c r="N38"/>
      <c r="O38"/>
      <c r="P38"/>
      <c r="Q38"/>
      <c r="R38"/>
      <c r="S38"/>
      <c r="T38"/>
      <c r="U38"/>
    </row>
    <row r="39" spans="2:21" s="2" customFormat="1" x14ac:dyDescent="0.25">
      <c r="B39" s="58" t="s">
        <v>87</v>
      </c>
      <c r="C39" s="2" t="s">
        <v>88</v>
      </c>
      <c r="D39" s="71">
        <v>1.2869298187200002E-2</v>
      </c>
      <c r="E39" s="71">
        <v>1.2869298187200002E-2</v>
      </c>
      <c r="F39" s="71">
        <v>2.5738474507200005E-2</v>
      </c>
      <c r="G39" s="71">
        <v>3.8607894561600013E-2</v>
      </c>
      <c r="H39" s="71">
        <v>5.1477314616000011E-2</v>
      </c>
      <c r="I39" s="71">
        <v>6.4346490936000006E-2</v>
      </c>
      <c r="J39" s="71">
        <v>7.4245951080000011E-2</v>
      </c>
      <c r="K39" s="72">
        <v>8.6620276260000018E-2</v>
      </c>
      <c r="L39" s="72">
        <v>0.10394440182</v>
      </c>
      <c r="M39" s="72">
        <v>0.11693737295100003</v>
      </c>
      <c r="N39"/>
      <c r="O39"/>
      <c r="P39"/>
      <c r="Q39"/>
      <c r="R39"/>
      <c r="S39"/>
      <c r="T39"/>
      <c r="U39"/>
    </row>
  </sheetData>
  <mergeCells count="22">
    <mergeCell ref="B29:C29"/>
    <mergeCell ref="B30:C30"/>
    <mergeCell ref="B31:C31"/>
    <mergeCell ref="O2:S2"/>
    <mergeCell ref="B20:C20"/>
    <mergeCell ref="B21:C21"/>
    <mergeCell ref="B25:C25"/>
    <mergeCell ref="B26:C26"/>
    <mergeCell ref="B27:C27"/>
    <mergeCell ref="B28:C28"/>
    <mergeCell ref="B11:C11"/>
    <mergeCell ref="B15:C15"/>
    <mergeCell ref="B16:C16"/>
    <mergeCell ref="B17:C17"/>
    <mergeCell ref="B18:C18"/>
    <mergeCell ref="B19:C19"/>
    <mergeCell ref="B10:C10"/>
    <mergeCell ref="B5:C5"/>
    <mergeCell ref="B6:C6"/>
    <mergeCell ref="B7:C7"/>
    <mergeCell ref="B8:C8"/>
    <mergeCell ref="B9:C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0e1b8d03-0bb0-42bb-a0d2-c331c1158191" xsi:nil="true"/>
    <lcf76f155ced4ddcb4097134ff3c332f xmlns="debcb315-e34b-43c4-a908-b85abf8ba033">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B1448BA53126AF4D86CC25B441FEE01B" ma:contentTypeVersion="14" ma:contentTypeDescription="Create a new document." ma:contentTypeScope="" ma:versionID="316f88a8a4d45c30d39cb06db3808db3">
  <xsd:schema xmlns:xsd="http://www.w3.org/2001/XMLSchema" xmlns:xs="http://www.w3.org/2001/XMLSchema" xmlns:p="http://schemas.microsoft.com/office/2006/metadata/properties" xmlns:ns2="debcb315-e34b-43c4-a908-b85abf8ba033" xmlns:ns3="0e1b8d03-0bb0-42bb-a0d2-c331c1158191" targetNamespace="http://schemas.microsoft.com/office/2006/metadata/properties" ma:root="true" ma:fieldsID="dced5c9e90eb405f8ad34fe8fb8b84d7" ns2:_="" ns3:_="">
    <xsd:import namespace="debcb315-e34b-43c4-a908-b85abf8ba033"/>
    <xsd:import namespace="0e1b8d03-0bb0-42bb-a0d2-c331c115819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bcb315-e34b-43c4-a908-b85abf8ba0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ServiceObjectDetectorVersions" ma:index="11" nillable="true" ma:displayName="MediaServiceObjectDetectorVersions" ma:description=""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e471ada5-31db-43fa-8830-84ca9293ff45"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e1b8d03-0bb0-42bb-a0d2-c331c1158191"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1d123ccd-b957-46de-a4fe-d575e7ec3893}" ma:internalName="TaxCatchAll" ma:showField="CatchAllData" ma:web="0e1b8d03-0bb0-42bb-a0d2-c331c11581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F387179-4120-41D6-8D29-5EA59ED21E89}">
  <ds:schemaRefs>
    <ds:schemaRef ds:uri="http://schemas.microsoft.com/sharepoint/v3/contenttype/forms"/>
  </ds:schemaRefs>
</ds:datastoreItem>
</file>

<file path=customXml/itemProps2.xml><?xml version="1.0" encoding="utf-8"?>
<ds:datastoreItem xmlns:ds="http://schemas.openxmlformats.org/officeDocument/2006/customXml" ds:itemID="{21321306-A6EA-4CFA-A609-8204BAF57B88}">
  <ds:schemaRefs>
    <ds:schemaRef ds:uri="http://schemas.microsoft.com/office/2006/metadata/properties"/>
    <ds:schemaRef ds:uri="http://schemas.microsoft.com/office/infopath/2007/PartnerControls"/>
    <ds:schemaRef ds:uri="0e1b8d03-0bb0-42bb-a0d2-c331c1158191"/>
    <ds:schemaRef ds:uri="debcb315-e34b-43c4-a908-b85abf8ba033"/>
  </ds:schemaRefs>
</ds:datastoreItem>
</file>

<file path=customXml/itemProps3.xml><?xml version="1.0" encoding="utf-8"?>
<ds:datastoreItem xmlns:ds="http://schemas.openxmlformats.org/officeDocument/2006/customXml" ds:itemID="{32331326-DE02-42B2-BCE5-DA0B15A579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bcb315-e34b-43c4-a908-b85abf8ba033"/>
    <ds:schemaRef ds:uri="0e1b8d03-0bb0-42bb-a0d2-c331c11581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TARIFA</vt:lpstr>
      <vt:lpstr>cuota comisión</vt:lpstr>
      <vt:lpstr>COEFICIENTES</vt:lpstr>
      <vt:lpstr>TARIFA!Área_de_impresión</vt:lpstr>
    </vt:vector>
  </TitlesOfParts>
  <Manager/>
  <Company>Produban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x864303</dc:creator>
  <cp:keywords/>
  <dc:description/>
  <cp:lastModifiedBy>Javier Fernandez</cp:lastModifiedBy>
  <cp:revision/>
  <dcterms:created xsi:type="dcterms:W3CDTF">2017-10-30T11:38:36Z</dcterms:created>
  <dcterms:modified xsi:type="dcterms:W3CDTF">2025-01-13T08:53:17Z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0x010100B1448BA53126AF4D86CC25B441FEE01B</vt:lpwstr>
  </property>
  <property fmtid="{D5CDD505-2E9C-101B-9397-08002B2CF9AE}" pid="3" name="Order">
    <vt:r8>4809800</vt:r8>
  </property>
  <property fmtid="{D5CDD505-2E9C-101B-9397-08002B2CF9AE}" pid="4" name="MediaServiceImageTags">
    <vt:lpwstr/>
  </property>
  <property fmtid="{D5CDD505-2E9C-101B-9397-08002B2CF9AE}" pid="5" name="MSIP_Label_41b88ec2-a72b-4523-9e84-0458a1764731_Enabled">
    <vt:lpwstr>true</vt:lpwstr>
  </property>
  <property fmtid="{D5CDD505-2E9C-101B-9397-08002B2CF9AE}" pid="6" name="MSIP_Label_41b88ec2-a72b-4523-9e84-0458a1764731_SetDate">
    <vt:lpwstr>2024-12-05T16:54:02Z</vt:lpwstr>
  </property>
  <property fmtid="{D5CDD505-2E9C-101B-9397-08002B2CF9AE}" pid="7" name="MSIP_Label_41b88ec2-a72b-4523-9e84-0458a1764731_Method">
    <vt:lpwstr>Privileged</vt:lpwstr>
  </property>
  <property fmtid="{D5CDD505-2E9C-101B-9397-08002B2CF9AE}" pid="8" name="MSIP_Label_41b88ec2-a72b-4523-9e84-0458a1764731_Name">
    <vt:lpwstr>Public O365</vt:lpwstr>
  </property>
  <property fmtid="{D5CDD505-2E9C-101B-9397-08002B2CF9AE}" pid="9" name="MSIP_Label_41b88ec2-a72b-4523-9e84-0458a1764731_SiteId">
    <vt:lpwstr>35595a02-4d6d-44ac-99e1-f9ab4cd872db</vt:lpwstr>
  </property>
  <property fmtid="{D5CDD505-2E9C-101B-9397-08002B2CF9AE}" pid="10" name="MSIP_Label_41b88ec2-a72b-4523-9e84-0458a1764731_ActionId">
    <vt:lpwstr>5ab11dd0-2d1d-49d4-8899-7914501bf262</vt:lpwstr>
  </property>
  <property fmtid="{D5CDD505-2E9C-101B-9397-08002B2CF9AE}" pid="11" name="MSIP_Label_41b88ec2-a72b-4523-9e84-0458a1764731_ContentBits">
    <vt:lpwstr>0</vt:lpwstr>
  </property>
  <property fmtid="{D5CDD505-2E9C-101B-9397-08002B2CF9AE}" pid="12" name="MSIP_Label_0c2abd79-57a9-4473-8700-c843f76a1e37_ContentBits">
    <vt:lpwstr>0</vt:lpwstr>
  </property>
  <property fmtid="{D5CDD505-2E9C-101B-9397-08002B2CF9AE}" pid="13" name="MSIP_Label_0c2abd79-57a9-4473-8700-c843f76a1e37_Name">
    <vt:lpwstr>Internal</vt:lpwstr>
  </property>
  <property fmtid="{D5CDD505-2E9C-101B-9397-08002B2CF9AE}" pid="14" name="MSIP_Label_0c2abd79-57a9-4473-8700-c843f76a1e37_Enabled">
    <vt:lpwstr>true</vt:lpwstr>
  </property>
  <property fmtid="{D5CDD505-2E9C-101B-9397-08002B2CF9AE}" pid="15" name="MSIP_Label_0c2abd79-57a9-4473-8700-c843f76a1e37_Method">
    <vt:lpwstr>Privileged</vt:lpwstr>
  </property>
  <property fmtid="{D5CDD505-2E9C-101B-9397-08002B2CF9AE}" pid="16" name="MSIP_Label_0c2abd79-57a9-4473-8700-c843f76a1e37_SiteId">
    <vt:lpwstr>35595a02-4d6d-44ac-99e1-f9ab4cd872db</vt:lpwstr>
  </property>
  <property fmtid="{D5CDD505-2E9C-101B-9397-08002B2CF9AE}" pid="17" name="MSIP_Label_0c2abd79-57a9-4473-8700-c843f76a1e37_SetDate">
    <vt:lpwstr>2021-11-23T15:35:24Z</vt:lpwstr>
  </property>
  <property fmtid="{D5CDD505-2E9C-101B-9397-08002B2CF9AE}" pid="18" name="MSIP_Label_0c2abd79-57a9-4473-8700-c843f76a1e37_ActionId">
    <vt:lpwstr>623df426-fb92-4073-bd78-747dbe57f12a</vt:lpwstr>
  </property>
</Properties>
</file>